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9465" windowHeight="4500" firstSheet="1" activeTab="2"/>
  </bookViews>
  <sheets>
    <sheet name="0000" sheetId="1" state="veryHidden" r:id="rId1"/>
    <sheet name="Sheet1" sheetId="2" r:id="rId2"/>
    <sheet name="Sheet2" sheetId="3" r:id="rId3"/>
  </sheets>
  <definedNames>
    <definedName name="_xlnm.Print_Area" localSheetId="1">'Sheet1'!$A$1:$K$59</definedName>
    <definedName name="_xlnm.Print_Area" localSheetId="2">'Sheet2'!$A$1:$G$55</definedName>
  </definedNames>
  <calcPr fullCalcOnLoad="1"/>
</workbook>
</file>

<file path=xl/sharedStrings.xml><?xml version="1.0" encoding="utf-8"?>
<sst xmlns="http://schemas.openxmlformats.org/spreadsheetml/2006/main" count="193" uniqueCount="136">
  <si>
    <t>QUARTERLY REPORT</t>
  </si>
  <si>
    <t>CONSOLIDATED INCOME STATEMENT</t>
  </si>
  <si>
    <t>1.</t>
  </si>
  <si>
    <t>(a)</t>
  </si>
  <si>
    <t>Turnover</t>
  </si>
  <si>
    <t>(b)</t>
  </si>
  <si>
    <t>Investment income</t>
  </si>
  <si>
    <t>RM'000</t>
  </si>
  <si>
    <t>QUARTER</t>
  </si>
  <si>
    <t>YEAR</t>
  </si>
  <si>
    <t>CURRENT</t>
  </si>
  <si>
    <t>PRECEDING YEAR</t>
  </si>
  <si>
    <t>CORRESPONDING</t>
  </si>
  <si>
    <t>TO DATE</t>
  </si>
  <si>
    <t>PERIOD</t>
  </si>
  <si>
    <t>Other income including interest income</t>
  </si>
  <si>
    <t>2.</t>
  </si>
  <si>
    <t>Operating profit/(loss) before</t>
  </si>
  <si>
    <t>interest on borrowings, depreciation and</t>
  </si>
  <si>
    <t>amortisation, exceptional items, income tax,</t>
  </si>
  <si>
    <t>minority interests and extraordinary items</t>
  </si>
  <si>
    <t>Interest on borrowings</t>
  </si>
  <si>
    <t>Depreciation and amortisation</t>
  </si>
  <si>
    <t>(d)</t>
  </si>
  <si>
    <t>Exceptional items</t>
  </si>
  <si>
    <t>-</t>
  </si>
  <si>
    <t>(e)</t>
  </si>
  <si>
    <t>Operating profit/(loss) after</t>
  </si>
  <si>
    <t>amortisation and exceptional items but</t>
  </si>
  <si>
    <t xml:space="preserve">before income tax, minority interests and </t>
  </si>
  <si>
    <t>extraordinary items</t>
  </si>
  <si>
    <t>(f)</t>
  </si>
  <si>
    <t>Share in the results of associated</t>
  </si>
  <si>
    <t>companies</t>
  </si>
  <si>
    <t>(g)</t>
  </si>
  <si>
    <t>Profit/(loss) before taxation, minority</t>
  </si>
  <si>
    <t>(h)</t>
  </si>
  <si>
    <t>Taxation</t>
  </si>
  <si>
    <t>(i)</t>
  </si>
  <si>
    <t>(i)  Profit/(loss) after taxation</t>
  </si>
  <si>
    <t xml:space="preserve">      before deducting minority interests</t>
  </si>
  <si>
    <t>(j)</t>
  </si>
  <si>
    <t>Profit/(loss) after taxation</t>
  </si>
  <si>
    <t xml:space="preserve">             INDIVIDUAL QUARTER</t>
  </si>
  <si>
    <t xml:space="preserve">            CUMULATIVE QUARTER</t>
  </si>
  <si>
    <t>(k)</t>
  </si>
  <si>
    <t>(i)   Extraordinary items</t>
  </si>
  <si>
    <t>(ii)  Less minority interests</t>
  </si>
  <si>
    <t>(l)</t>
  </si>
  <si>
    <t>3.</t>
  </si>
  <si>
    <t>CONSOLIDATED BALANCE SHEET</t>
  </si>
  <si>
    <t>AS AT</t>
  </si>
  <si>
    <t>END OF</t>
  </si>
  <si>
    <t xml:space="preserve">AS AT </t>
  </si>
  <si>
    <t>PRECEDING</t>
  </si>
  <si>
    <t>FINANCIAL</t>
  </si>
  <si>
    <t>YEAR END</t>
  </si>
  <si>
    <t>1</t>
  </si>
  <si>
    <t>Fixed Assets</t>
  </si>
  <si>
    <t>2</t>
  </si>
  <si>
    <t>Investment in Associated Companies</t>
  </si>
  <si>
    <t>3</t>
  </si>
  <si>
    <t>Long Term Investments</t>
  </si>
  <si>
    <t>4</t>
  </si>
  <si>
    <t>Deferred Expenditure</t>
  </si>
  <si>
    <t>5</t>
  </si>
  <si>
    <t>Current Assets</t>
  </si>
  <si>
    <t>Trade Debtors</t>
  </si>
  <si>
    <t>Short Term Investments</t>
  </si>
  <si>
    <t>Short Term Deposits</t>
  </si>
  <si>
    <t>6</t>
  </si>
  <si>
    <t>Current Liabilities</t>
  </si>
  <si>
    <t>Trade Creditors</t>
  </si>
  <si>
    <t>Other Creditors</t>
  </si>
  <si>
    <t>Amounts Held In Trust</t>
  </si>
  <si>
    <t>Provision for Taxation</t>
  </si>
  <si>
    <t>7</t>
  </si>
  <si>
    <t>Net Current Assets</t>
  </si>
  <si>
    <t>8</t>
  </si>
  <si>
    <t>Shareholders' Funds</t>
  </si>
  <si>
    <t>Share Capital</t>
  </si>
  <si>
    <t>Reserves</t>
  </si>
  <si>
    <t>Share Premium</t>
  </si>
  <si>
    <t>Retained Profit</t>
  </si>
  <si>
    <t>9</t>
  </si>
  <si>
    <t>Minority Interests</t>
  </si>
  <si>
    <t>10</t>
  </si>
  <si>
    <t>Subordinated Loan</t>
  </si>
  <si>
    <t>11</t>
  </si>
  <si>
    <t>Deferred Taxation</t>
  </si>
  <si>
    <t>12</t>
  </si>
  <si>
    <t>Assets Segregated For Customers</t>
  </si>
  <si>
    <t>Other Debtors</t>
  </si>
  <si>
    <t>Net Tangible Assets Per Share (Sen)</t>
  </si>
  <si>
    <t>Profit/(loss) after taxation and</t>
  </si>
  <si>
    <t>Earnings per share based on 2(j)</t>
  </si>
  <si>
    <t>extraordinary items attributable to</t>
  </si>
  <si>
    <t xml:space="preserve">       to members of the company</t>
  </si>
  <si>
    <t>(iii) Extraordinary items attributable</t>
  </si>
  <si>
    <t>for preference dividends, if any:-</t>
  </si>
  <si>
    <t>above after deducting any provision</t>
  </si>
  <si>
    <t>(i)  Basic (based on weighted average</t>
  </si>
  <si>
    <t>(c)</t>
  </si>
  <si>
    <t>Page 1 of 8</t>
  </si>
  <si>
    <t>Page 2 of 8</t>
  </si>
  <si>
    <t>(ii) Add/(Less) minority interests</t>
  </si>
  <si>
    <t>attributable to members of the company</t>
  </si>
  <si>
    <t>(ii)  Fully diluted (based on weighted</t>
  </si>
  <si>
    <t>members of the company</t>
  </si>
  <si>
    <t>interests and extraordinary items</t>
  </si>
  <si>
    <t xml:space="preserve">          Page 3 of 8</t>
  </si>
  <si>
    <t>Cash and Bank Balances</t>
  </si>
  <si>
    <t xml:space="preserve">Proposed Dividend </t>
  </si>
  <si>
    <t>The figures have not been audited.</t>
  </si>
  <si>
    <t>31 DECEMBER 1999</t>
  </si>
  <si>
    <t>Quarterly report on consolidated results for the financial quarter ended 30 June 2000.</t>
  </si>
  <si>
    <t>30 June 2000</t>
  </si>
  <si>
    <t>30 June 1999</t>
  </si>
  <si>
    <t xml:space="preserve">      for the current year quarter and </t>
  </si>
  <si>
    <t xml:space="preserve">      cummulative quarter current year to date)</t>
  </si>
  <si>
    <t xml:space="preserve">        the previous year quarter and </t>
  </si>
  <si>
    <t xml:space="preserve">        cummulative quarter previous year to date)</t>
  </si>
  <si>
    <t xml:space="preserve">        (sen)</t>
  </si>
  <si>
    <t xml:space="preserve">      ordinary shares for the current year quarter</t>
  </si>
  <si>
    <t xml:space="preserve">      cummulative quarter current year to date</t>
  </si>
  <si>
    <t>30 JUNE 2000</t>
  </si>
  <si>
    <t>Note: Both the weighted average number of shares for the previous year quarter and cummulative quarter to date</t>
  </si>
  <si>
    <t xml:space="preserve">         have been restated retrospectively to take into account the bonus issue of 152,071,499 ordinary shares in May 2000.</t>
  </si>
  <si>
    <t xml:space="preserve">      (1999 : 452,275,642 ordinary shares for</t>
  </si>
  <si>
    <t xml:space="preserve">        452,174,134 ordinary shares for the</t>
  </si>
  <si>
    <t xml:space="preserve">      (1999 : 452,418,618 ordinary shares for </t>
  </si>
  <si>
    <t xml:space="preserve">        449,224,467 ordinary shares for the</t>
  </si>
  <si>
    <t xml:space="preserve">      number of 456,350,147 ordinary shares</t>
  </si>
  <si>
    <t xml:space="preserve">      455,669,383 ordinary shares for the </t>
  </si>
  <si>
    <t xml:space="preserve">      average number of 462,145,685</t>
  </si>
  <si>
    <t xml:space="preserve">      and 461,503,649 ordinary shares for the</t>
  </si>
</sst>
</file>

<file path=xl/styles.xml><?xml version="1.0" encoding="utf-8"?>
<styleSheet xmlns="http://schemas.openxmlformats.org/spreadsheetml/2006/main">
  <numFmts count="1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_(* #,##0.000_);_(* \(#,##0.000\);_(* &quot;-&quot;??_);_(@_)"/>
    <numFmt numFmtId="168" formatCode="0.00_)"/>
    <numFmt numFmtId="169" formatCode="&quot;RM&quot;#,##0_);\(&quot;RM&quot;#,##0\)"/>
    <numFmt numFmtId="170" formatCode="&quot;RM&quot;#,##0_);[Red]\(&quot;RM&quot;#,##0\)"/>
    <numFmt numFmtId="171" formatCode="&quot;RM&quot;#,##0.00_);\(&quot;RM&quot;#,##0.00\)"/>
    <numFmt numFmtId="172" formatCode="&quot;RM&quot;#,##0.00_);[Red]\(&quot;RM&quot;#,##0.00\)"/>
    <numFmt numFmtId="173" formatCode="_(&quot;RM&quot;* #,##0_);_(&quot;RM&quot;* \(#,##0\);_(&quot;RM&quot;* &quot;-&quot;_);_(@_)"/>
    <numFmt numFmtId="174" formatCode="_(&quot;RM&quot;* #,##0.00_);_(&quot;RM&quot;* \(#,##0.00\);_(&quot;RM&quot;* &quot;-&quot;??_);_(@_)"/>
    <numFmt numFmtId="175" formatCode="&quot;RM&quot;#,##0;\-&quot;RM&quot;#,##0"/>
    <numFmt numFmtId="176" formatCode="&quot;RM&quot;#,##0;[Red]\-&quot;RM&quot;#,##0"/>
    <numFmt numFmtId="177" formatCode="&quot;RM&quot;#,##0.00;\-&quot;RM&quot;#,##0.00"/>
    <numFmt numFmtId="178" formatCode="&quot;RM&quot;#,##0.00;[Red]\-&quot;RM&quot;#,##0.00"/>
    <numFmt numFmtId="179" formatCode="_-&quot;RM&quot;* #,##0_-;\-&quot;RM&quot;* #,##0_-;_-&quot;RM&quot;* &quot;-&quot;_-;_-@_-"/>
    <numFmt numFmtId="180" formatCode="_-* #,##0_-;\-* #,##0_-;_-* &quot;-&quot;_-;_-@_-"/>
    <numFmt numFmtId="181" formatCode="_-&quot;RM&quot;* #,##0.00_-;\-&quot;RM&quot;* #,##0.00_-;_-&quot;RM&quot;* &quot;-&quot;??_-;_-@_-"/>
    <numFmt numFmtId="182" formatCode="_-* #,##0.00_-;\-* #,##0.00_-;_-* &quot;-&quot;??_-;_-@_-"/>
    <numFmt numFmtId="183" formatCode="mm/dd/yy_)"/>
    <numFmt numFmtId="184" formatCode="hh:mm:ss_)"/>
    <numFmt numFmtId="185" formatCode="0%;[Red]\-0%"/>
    <numFmt numFmtId="186" formatCode="0.0%;[Red]\-0.0%"/>
    <numFmt numFmtId="187" formatCode="0.0%"/>
    <numFmt numFmtId="188" formatCode="dd\-mmm\-yy_)"/>
    <numFmt numFmtId="189" formatCode="hh:mm\ AM/PM_)"/>
    <numFmt numFmtId="190" formatCode="#,##0.0_);\(#,##0.0\)"/>
    <numFmt numFmtId="191" formatCode="0_);\(0\)"/>
    <numFmt numFmtId="192" formatCode="&quot;£&quot;#,##0;\-&quot;£&quot;#,##0"/>
    <numFmt numFmtId="193" formatCode="&quot;£&quot;#,##0;[Red]\-&quot;£&quot;#,##0"/>
    <numFmt numFmtId="194" formatCode="&quot;£&quot;#,##0.00;\-&quot;£&quot;#,##0.00"/>
    <numFmt numFmtId="195" formatCode="&quot;£&quot;#,##0.00;[Red]\-&quot;£&quot;#,##0.00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&quot;$&quot;* #,##0.00_-;\-&quot;$&quot;* #,##0.00_-;_-&quot;$&quot;* &quot;-&quot;??_-;_-@_-"/>
    <numFmt numFmtId="204" formatCode="#,##0\ ;[Red]\(#,##0\)"/>
    <numFmt numFmtId="205" formatCode="_-* #,##0.0_-;\-* #,##0.0_-;_-* &quot;-&quot;??_-;_-@_-"/>
    <numFmt numFmtId="206" formatCode="_-* #,##0_-;\-* #,##0_-;_-* &quot;-&quot;??_-;_-@_-"/>
    <numFmt numFmtId="207" formatCode="_-* #,##0_-;* \(#,##0\)_-;_-* &quot;-&quot;??_-;_-@_-"/>
    <numFmt numFmtId="208" formatCode="#,##0;\(#,##0\)"/>
    <numFmt numFmtId="209" formatCode="_-* #,##0.000_-;\-* #,##0.000_-;_-* &quot;-&quot;??_-;_-@_-"/>
    <numFmt numFmtId="210" formatCode="_-* #,##0.0000_-;\-* #,##0.0000_-;_-* &quot;-&quot;??_-;_-@_-"/>
    <numFmt numFmtId="211" formatCode="#,##0_);[Red]\(#,##0\);\-\ \ "/>
    <numFmt numFmtId="212" formatCode="0_);[Red]\(0\)"/>
    <numFmt numFmtId="213" formatCode="#,##0.00_);[Red]\-#,##0.00"/>
    <numFmt numFmtId="214" formatCode="#,##0_);[Red]\(#,##0\);;\-\ \ "/>
    <numFmt numFmtId="215" formatCode="#,##0_);[Red]\(#,##0\);\-\ \ \ "/>
    <numFmt numFmtId="216" formatCode="0.00_);[Red]\(0.00\)"/>
    <numFmt numFmtId="217" formatCode="#,##0.00_);[Red]\(#,##0.00\);\-\ \ "/>
    <numFmt numFmtId="218" formatCode="0.00%_);[Red]\(0.00%\)"/>
    <numFmt numFmtId="219" formatCode="#,##0.0000_);[Red]\(#,##0.0000\)"/>
    <numFmt numFmtId="220" formatCode="#,##0.000_);[Red]\(#,##0.000\)"/>
    <numFmt numFmtId="221" formatCode="#,##0.0_);[Red]\(#,##0.0\)"/>
    <numFmt numFmtId="222" formatCode="m/d"/>
    <numFmt numFmtId="223" formatCode="mm/dd/yy"/>
    <numFmt numFmtId="224" formatCode="#,##0.0;\(#,##0.0\)"/>
    <numFmt numFmtId="225" formatCode="0.0\p;\(0.0\)\p"/>
    <numFmt numFmtId="226" formatCode="0.0%;\(0.0\)%"/>
    <numFmt numFmtId="227" formatCode="General_)"/>
    <numFmt numFmtId="228" formatCode="\ ?/1000"/>
    <numFmt numFmtId="229" formatCode="#,##0.000_);\(#,##0.000\)"/>
    <numFmt numFmtId="230" formatCode="0.000_)"/>
    <numFmt numFmtId="231" formatCode="0_)"/>
    <numFmt numFmtId="232" formatCode="0.0000_)"/>
    <numFmt numFmtId="233" formatCode="0.0_)"/>
    <numFmt numFmtId="234" formatCode="0.000"/>
    <numFmt numFmtId="235" formatCode="#,##0.000"/>
    <numFmt numFmtId="236" formatCode="_(* #,##0.0000_);_(* \(#,##0.0000\);_(* &quot;-&quot;??_);_(@_)"/>
    <numFmt numFmtId="237" formatCode="0.000%"/>
    <numFmt numFmtId="238" formatCode="0.0000%"/>
    <numFmt numFmtId="239" formatCode="0.00000%"/>
    <numFmt numFmtId="240" formatCode="0.000000%"/>
    <numFmt numFmtId="241" formatCode="0.0000000%"/>
    <numFmt numFmtId="242" formatCode="0.00000000%"/>
    <numFmt numFmtId="243" formatCode="0.000000000%"/>
    <numFmt numFmtId="244" formatCode="_(* #,##0.00000_);_(* \(#,##0.00000\);_(* &quot;-&quot;??_);_(@_)"/>
    <numFmt numFmtId="245" formatCode="_(* #,##0.000000_);_(* \(#,##0.000000\);_(* &quot;-&quot;??_);_(@_)"/>
    <numFmt numFmtId="246" formatCode="0%\);[Red]\(0%\)"/>
    <numFmt numFmtId="247" formatCode="0%\);[Red]\(0%"/>
    <numFmt numFmtId="248" formatCode="0%_);[Red]\(0%\)"/>
    <numFmt numFmtId="249" formatCode="mmm\.\ d\ \'yy\ \a\t\ h:mm"/>
    <numFmt numFmtId="250" formatCode="_(&quot;$&quot;* #,##0.0_);_(&quot;$&quot;* \(#,##0.0\);_(&quot;$&quot;* &quot;-&quot;??_);_(@_)"/>
    <numFmt numFmtId="251" formatCode="_(&quot;$&quot;* #,##0_);_(&quot;$&quot;* \(#,##0\);_(&quot;$&quot;* &quot;-&quot;??_);_(@_)"/>
    <numFmt numFmtId="252" formatCode="&quot;$&quot;#,##0.0_);[Red]\(&quot;$&quot;#,##0.0\)"/>
    <numFmt numFmtId="253" formatCode="000000"/>
    <numFmt numFmtId="254" formatCode="000\-000000"/>
    <numFmt numFmtId="255" formatCode="&quot;$&quot;#,##0.0_);\(&quot;$&quot;#,##0.0\)"/>
    <numFmt numFmtId="256" formatCode="0.0%;\(0.0%\)"/>
    <numFmt numFmtId="257" formatCode="&quot;$&quot;#,##0.0"/>
    <numFmt numFmtId="258" formatCode="0.0000"/>
    <numFmt numFmtId="259" formatCode="0.000000"/>
    <numFmt numFmtId="260" formatCode="0.00000"/>
    <numFmt numFmtId="261" formatCode="0.0000000"/>
    <numFmt numFmtId="262" formatCode="0.00000000"/>
    <numFmt numFmtId="263" formatCode="#,##0&quot;£&quot;_);\(#,##0&quot;£&quot;\)"/>
    <numFmt numFmtId="264" formatCode="#,##0&quot;£&quot;_);[Red]\(#,##0&quot;£&quot;\)"/>
    <numFmt numFmtId="265" formatCode="#,##0.00&quot;£&quot;_);\(#,##0.00&quot;£&quot;\)"/>
    <numFmt numFmtId="266" formatCode="#,##0.00&quot;£&quot;_);[Red]\(#,##0.00&quot;£&quot;\)"/>
    <numFmt numFmtId="267" formatCode="_ * #,##0_)&quot;£&quot;_ ;_ * \(#,##0\)&quot;£&quot;_ ;_ * &quot;-&quot;_)&quot;£&quot;_ ;_ @_ "/>
    <numFmt numFmtId="268" formatCode="_ * #,##0_)_£_ ;_ * \(#,##0\)_£_ ;_ * &quot;-&quot;_)_£_ ;_ @_ "/>
    <numFmt numFmtId="269" formatCode="_ * #,##0.00_)&quot;£&quot;_ ;_ * \(#,##0.00\)&quot;£&quot;_ ;_ * &quot;-&quot;??_)&quot;£&quot;_ ;_ @_ "/>
    <numFmt numFmtId="270" formatCode="_ * #,##0.00_)_£_ ;_ * \(#,##0.00\)_£_ ;_ * &quot;-&quot;??_)_£_ ;_ @_ "/>
    <numFmt numFmtId="271" formatCode="#,##0\ &quot;F&quot;;\-#,##0\ &quot;F&quot;"/>
    <numFmt numFmtId="272" formatCode="#,##0\ &quot;F&quot;;[Red]\-#,##0\ &quot;F&quot;"/>
    <numFmt numFmtId="273" formatCode="#,##0.00\ &quot;F&quot;;\-#,##0.00\ &quot;F&quot;"/>
    <numFmt numFmtId="274" formatCode="#,##0.00\ &quot;F&quot;;[Red]\-#,##0.00\ &quot;F&quot;"/>
    <numFmt numFmtId="275" formatCode="_-* #,##0\ &quot;F&quot;_-;\-* #,##0\ &quot;F&quot;_-;_-* &quot;-&quot;\ &quot;F&quot;_-;_-@_-"/>
    <numFmt numFmtId="276" formatCode="_-* #,##0\ _F_-;\-* #,##0\ _F_-;_-* &quot;-&quot;\ _F_-;_-@_-"/>
    <numFmt numFmtId="277" formatCode="_-* #,##0.00\ &quot;F&quot;_-;\-* #,##0.00\ &quot;F&quot;_-;_-* &quot;-&quot;??\ &quot;F&quot;_-;_-@_-"/>
    <numFmt numFmtId="278" formatCode="_-* #,##0.00\ _F_-;\-* #,##0.00\ _F_-;_-* &quot;-&quot;??\ _F_-;_-@_-"/>
    <numFmt numFmtId="279" formatCode="d/m/yy"/>
    <numFmt numFmtId="280" formatCode="d/m/yy\ h:mm"/>
    <numFmt numFmtId="281" formatCode="#,##0&quot; F&quot;_);\(#,##0&quot; F&quot;\)"/>
    <numFmt numFmtId="282" formatCode="#,##0&quot; F&quot;_);[Red]\(#,##0&quot; F&quot;\)"/>
    <numFmt numFmtId="283" formatCode="#,##0.00&quot; F&quot;_);\(#,##0.00&quot; F&quot;\)"/>
    <numFmt numFmtId="284" formatCode="#,##0.00&quot; F&quot;_);[Red]\(#,##0.00&quot; F&quot;\)"/>
    <numFmt numFmtId="285" formatCode="#,##0&quot; $&quot;;\-#,##0&quot; $&quot;"/>
    <numFmt numFmtId="286" formatCode="#,##0&quot; $&quot;;[Red]\-#,##0&quot; $&quot;"/>
    <numFmt numFmtId="287" formatCode="#,##0.00&quot; $&quot;;\-#,##0.00&quot; $&quot;"/>
    <numFmt numFmtId="288" formatCode="#,##0.00&quot; $&quot;;[Red]\-#,##0.00&quot; $&quot;"/>
    <numFmt numFmtId="289" formatCode="d\.m\.yy"/>
    <numFmt numFmtId="290" formatCode="d\.mmm\.yy"/>
    <numFmt numFmtId="291" formatCode="d\.mmm"/>
    <numFmt numFmtId="292" formatCode="mmm\.yy"/>
    <numFmt numFmtId="293" formatCode="d\.m\.yy\ h:mm"/>
    <numFmt numFmtId="294" formatCode="0&quot;  &quot;"/>
    <numFmt numFmtId="295" formatCode="0.00&quot;  &quot;"/>
    <numFmt numFmtId="296" formatCode="0.0&quot;  &quot;"/>
    <numFmt numFmtId="297" formatCode="0.000&quot;  &quot;"/>
    <numFmt numFmtId="298" formatCode="0.0000&quot;  &quot;"/>
    <numFmt numFmtId="299" formatCode="0.00000&quot;  &quot;"/>
    <numFmt numFmtId="300" formatCode="#,##0.00;\(#,##0.00\)"/>
    <numFmt numFmtId="301" formatCode="#,##0.0"/>
    <numFmt numFmtId="302" formatCode="#,##0\)"/>
    <numFmt numFmtId="303" formatCode="#,##0.0;[Red]\-#,##0.0"/>
    <numFmt numFmtId="304" formatCode="#,##0.0000"/>
    <numFmt numFmtId="305" formatCode="#,##0.0;\-#,##0.0"/>
    <numFmt numFmtId="306" formatCode="0\);"/>
    <numFmt numFmtId="307" formatCode="###0;[Red]\-###0"/>
    <numFmt numFmtId="308" formatCode="###0_);[Red]\(###0\)"/>
    <numFmt numFmtId="309" formatCode="##,##0.000_);\(#,##0.000\)"/>
    <numFmt numFmtId="310" formatCode="#,##0.000;\-#,##0.000"/>
    <numFmt numFmtId="311" formatCode="##,##0.0_);\(#,##0.0\)"/>
    <numFmt numFmtId="312" formatCode="#,##0.000;[Red]\-#,##0.000"/>
    <numFmt numFmtId="313" formatCode="#,##0_);[Red]\(#,##0\);\-"/>
    <numFmt numFmtId="314" formatCode="[Red]##,#0_;\(#,##0\);\-\ \ "/>
    <numFmt numFmtId="315" formatCode="#,##0;[Red]\(#,##0\);\-"/>
    <numFmt numFmtId="316" formatCode="0.00%;[Red]\-0.00%"/>
    <numFmt numFmtId="317" formatCode="0.000%;[Red]\-0.000%"/>
    <numFmt numFmtId="318" formatCode="0.0_);\(0.0\)"/>
    <numFmt numFmtId="319" formatCode="_(* #,##0.0_);_(* \(#,##0.0\);_(* &quot;-&quot;?_);_(@_)"/>
  </numFmts>
  <fonts count="22">
    <font>
      <sz val="12"/>
      <name val="Garamond"/>
      <family val="0"/>
    </font>
    <font>
      <sz val="10"/>
      <name val="CG Times"/>
      <family val="1"/>
    </font>
    <font>
      <sz val="12"/>
      <name val="CG Times"/>
      <family val="1"/>
    </font>
    <font>
      <b/>
      <sz val="11"/>
      <name val="CG Times"/>
      <family val="1"/>
    </font>
    <font>
      <sz val="10"/>
      <name val="Garamond"/>
      <family val="1"/>
    </font>
    <font>
      <b/>
      <sz val="16"/>
      <name val="CG Times"/>
      <family val="1"/>
    </font>
    <font>
      <sz val="14"/>
      <name val="CG Times"/>
      <family val="1"/>
    </font>
    <font>
      <sz val="11"/>
      <name val="CG Times"/>
      <family val="1"/>
    </font>
    <font>
      <b/>
      <sz val="14"/>
      <name val="Garamond"/>
      <family val="1"/>
    </font>
    <font>
      <sz val="11"/>
      <name val="Garamond"/>
      <family val="1"/>
    </font>
    <font>
      <sz val="13"/>
      <name val="CG Times"/>
      <family val="1"/>
    </font>
    <font>
      <b/>
      <sz val="14"/>
      <name val="CG Times"/>
      <family val="1"/>
    </font>
    <font>
      <sz val="10"/>
      <name val="MS Sans Serif"/>
      <family val="0"/>
    </font>
    <font>
      <sz val="10"/>
      <name val="Arial"/>
      <family val="0"/>
    </font>
    <font>
      <sz val="10"/>
      <name val="Times New Roman"/>
      <family val="0"/>
    </font>
    <font>
      <sz val="11"/>
      <name val="Book Antiqua"/>
      <family val="0"/>
    </font>
    <font>
      <sz val="10"/>
      <name val="Helv"/>
      <family val="0"/>
    </font>
    <font>
      <b/>
      <i/>
      <sz val="16"/>
      <name val="Helv"/>
      <family val="0"/>
    </font>
    <font>
      <sz val="12"/>
      <name val="Helv"/>
      <family val="0"/>
    </font>
    <font>
      <sz val="12"/>
      <name val="Times New Roman"/>
      <family val="0"/>
    </font>
    <font>
      <sz val="10"/>
      <name val="Univers (W1)"/>
      <family val="0"/>
    </font>
    <font>
      <sz val="10"/>
      <name val="Geneva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276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276" fontId="13" fillId="0" borderId="0" applyFont="0" applyFill="0" applyBorder="0" applyAlignment="0" applyProtection="0"/>
    <xf numFmtId="276" fontId="14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207" fontId="15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40" fontId="12" fillId="0" borderId="0" applyFont="0" applyFill="0" applyBorder="0" applyAlignment="0" applyProtection="0"/>
    <xf numFmtId="278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278" fontId="14" fillId="0" borderId="0" applyFont="0" applyFill="0" applyBorder="0" applyAlignment="0" applyProtection="0"/>
    <xf numFmtId="4" fontId="16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12" fillId="0" borderId="0" applyFont="0" applyFill="0" applyBorder="0" applyAlignment="0" applyProtection="0"/>
    <xf numFmtId="275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275" fontId="13" fillId="0" borderId="0" applyFont="0" applyFill="0" applyBorder="0" applyAlignment="0" applyProtection="0"/>
    <xf numFmtId="275" fontId="14" fillId="0" borderId="0" applyFont="0" applyFill="0" applyBorder="0" applyAlignment="0" applyProtection="0"/>
    <xf numFmtId="42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202" fontId="15" fillId="0" borderId="0" applyFont="0" applyFill="0" applyBorder="0" applyAlignment="0" applyProtection="0"/>
    <xf numFmtId="196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8" fontId="12" fillId="0" borderId="0" applyFont="0" applyFill="0" applyBorder="0" applyAlignment="0" applyProtection="0"/>
    <xf numFmtId="277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277" fontId="14" fillId="0" borderId="0" applyFont="0" applyFill="0" applyBorder="0" applyAlignment="0" applyProtection="0"/>
    <xf numFmtId="288" fontId="16" fillId="0" borderId="0" applyFont="0" applyFill="0" applyBorder="0" applyAlignment="0" applyProtection="0"/>
    <xf numFmtId="174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203" fontId="15" fillId="0" borderId="0" applyFont="0" applyFill="0" applyBorder="0" applyAlignment="0" applyProtection="0"/>
    <xf numFmtId="197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8" fontId="17" fillId="0" borderId="0">
      <alignment/>
      <protection/>
    </xf>
    <xf numFmtId="0" fontId="13" fillId="0" borderId="0">
      <alignment/>
      <protection/>
    </xf>
    <xf numFmtId="3" fontId="12" fillId="0" borderId="0">
      <alignment/>
      <protection/>
    </xf>
    <xf numFmtId="168" fontId="18" fillId="0" borderId="0">
      <alignment/>
      <protection/>
    </xf>
    <xf numFmtId="0" fontId="19" fillId="0" borderId="0">
      <alignment/>
      <protection/>
    </xf>
    <xf numFmtId="0" fontId="13" fillId="0" borderId="0">
      <alignment/>
      <protection/>
    </xf>
    <xf numFmtId="0" fontId="20" fillId="0" borderId="1">
      <alignment/>
      <protection/>
    </xf>
    <xf numFmtId="0" fontId="13" fillId="0" borderId="0">
      <alignment wrapText="1"/>
      <protection/>
    </xf>
    <xf numFmtId="0" fontId="14" fillId="0" borderId="0">
      <alignment/>
      <protection/>
    </xf>
    <xf numFmtId="0" fontId="21" fillId="0" borderId="0">
      <alignment/>
      <protection/>
    </xf>
    <xf numFmtId="0" fontId="13" fillId="0" borderId="0" applyBorder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168" fontId="18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227" fontId="18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1" fillId="0" borderId="1" xfId="0" applyFont="1" applyBorder="1" applyAlignment="1">
      <alignment/>
    </xf>
    <xf numFmtId="165" fontId="2" fillId="0" borderId="1" xfId="15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165" fontId="2" fillId="0" borderId="0" xfId="15" applyNumberFormat="1" applyFont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/>
    </xf>
    <xf numFmtId="164" fontId="2" fillId="0" borderId="0" xfId="15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65" fontId="0" fillId="0" borderId="0" xfId="15" applyNumberFormat="1" applyFont="1" applyBorder="1" applyAlignment="1">
      <alignment/>
    </xf>
    <xf numFmtId="165" fontId="2" fillId="0" borderId="3" xfId="15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165" fontId="2" fillId="0" borderId="6" xfId="15" applyNumberFormat="1" applyFont="1" applyBorder="1" applyAlignment="1">
      <alignment/>
    </xf>
    <xf numFmtId="0" fontId="2" fillId="0" borderId="4" xfId="0" applyFont="1" applyBorder="1" applyAlignment="1">
      <alignment/>
    </xf>
    <xf numFmtId="165" fontId="2" fillId="0" borderId="4" xfId="15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43" fontId="2" fillId="0" borderId="4" xfId="15" applyFont="1" applyBorder="1" applyAlignment="1">
      <alignment horizontal="center"/>
    </xf>
    <xf numFmtId="165" fontId="2" fillId="0" borderId="0" xfId="0" applyNumberFormat="1" applyFont="1" applyAlignment="1">
      <alignment/>
    </xf>
    <xf numFmtId="0" fontId="2" fillId="0" borderId="6" xfId="0" applyFont="1" applyBorder="1" applyAlignment="1">
      <alignment horizontal="center"/>
    </xf>
    <xf numFmtId="43" fontId="2" fillId="0" borderId="0" xfId="15" applyFont="1" applyAlignment="1">
      <alignment/>
    </xf>
    <xf numFmtId="165" fontId="2" fillId="0" borderId="5" xfId="15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 quotePrefix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 quotePrefix="1">
      <alignment/>
    </xf>
    <xf numFmtId="165" fontId="2" fillId="0" borderId="0" xfId="15" applyNumberFormat="1" applyFont="1" applyBorder="1" applyAlignment="1">
      <alignment/>
    </xf>
    <xf numFmtId="0" fontId="10" fillId="0" borderId="0" xfId="0" applyFont="1" applyAlignment="1" quotePrefix="1">
      <alignment/>
    </xf>
    <xf numFmtId="0" fontId="10" fillId="0" borderId="0" xfId="0" applyFont="1" applyAlignment="1">
      <alignment/>
    </xf>
    <xf numFmtId="165" fontId="10" fillId="0" borderId="0" xfId="15" applyNumberFormat="1" applyFont="1" applyAlignment="1">
      <alignment/>
    </xf>
    <xf numFmtId="165" fontId="10" fillId="0" borderId="3" xfId="15" applyNumberFormat="1" applyFont="1" applyBorder="1" applyAlignment="1">
      <alignment/>
    </xf>
    <xf numFmtId="165" fontId="10" fillId="0" borderId="0" xfId="15" applyNumberFormat="1" applyFont="1" applyBorder="1" applyAlignment="1">
      <alignment/>
    </xf>
    <xf numFmtId="165" fontId="10" fillId="0" borderId="1" xfId="15" applyNumberFormat="1" applyFont="1" applyBorder="1" applyAlignment="1">
      <alignment/>
    </xf>
    <xf numFmtId="165" fontId="10" fillId="0" borderId="2" xfId="15" applyNumberFormat="1" applyFont="1" applyBorder="1" applyAlignment="1">
      <alignment/>
    </xf>
    <xf numFmtId="165" fontId="10" fillId="0" borderId="7" xfId="15" applyNumberFormat="1" applyFont="1" applyBorder="1" applyAlignment="1">
      <alignment/>
    </xf>
    <xf numFmtId="164" fontId="10" fillId="0" borderId="0" xfId="15" applyNumberFormat="1" applyFont="1" applyAlignment="1">
      <alignment/>
    </xf>
    <xf numFmtId="0" fontId="7" fillId="0" borderId="0" xfId="0" applyFont="1" applyAlignment="1">
      <alignment horizontal="center"/>
    </xf>
    <xf numFmtId="15" fontId="7" fillId="0" borderId="0" xfId="0" applyNumberFormat="1" applyFont="1" applyAlignment="1" quotePrefix="1">
      <alignment horizontal="center"/>
    </xf>
    <xf numFmtId="0" fontId="7" fillId="0" borderId="0" xfId="0" applyFont="1" applyAlignment="1" quotePrefix="1">
      <alignment horizontal="center"/>
    </xf>
    <xf numFmtId="0" fontId="11" fillId="0" borderId="0" xfId="0" applyFont="1" applyAlignment="1">
      <alignment/>
    </xf>
    <xf numFmtId="43" fontId="2" fillId="0" borderId="4" xfId="15" applyFont="1" applyBorder="1" applyAlignment="1">
      <alignment horizontal="right"/>
    </xf>
    <xf numFmtId="190" fontId="2" fillId="0" borderId="0" xfId="0" applyNumberFormat="1" applyFont="1" applyAlignment="1">
      <alignment/>
    </xf>
    <xf numFmtId="301" fontId="2" fillId="0" borderId="0" xfId="0" applyNumberFormat="1" applyFont="1" applyAlignment="1">
      <alignment/>
    </xf>
    <xf numFmtId="318" fontId="2" fillId="0" borderId="0" xfId="0" applyNumberFormat="1" applyFont="1" applyAlignment="1">
      <alignment/>
    </xf>
    <xf numFmtId="319" fontId="2" fillId="0" borderId="0" xfId="0" applyNumberFormat="1" applyFont="1" applyAlignment="1">
      <alignment/>
    </xf>
    <xf numFmtId="165" fontId="10" fillId="0" borderId="0" xfId="15" applyNumberFormat="1" applyFont="1" applyAlignment="1">
      <alignment horizontal="right"/>
    </xf>
    <xf numFmtId="0" fontId="1" fillId="0" borderId="0" xfId="0" applyFont="1" applyAlignment="1">
      <alignment horizontal="center"/>
    </xf>
  </cellXfs>
  <cellStyles count="69">
    <cellStyle name="Normal" xfId="0"/>
    <cellStyle name="Comma" xfId="15"/>
    <cellStyle name="Comma [0]" xfId="16"/>
    <cellStyle name="Comma [0]_laroux" xfId="17"/>
    <cellStyle name="Comma [0]_laroux_1" xfId="18"/>
    <cellStyle name="Comma [0]_laroux_2" xfId="19"/>
    <cellStyle name="Comma [0]_laroux_MATERAL2" xfId="20"/>
    <cellStyle name="Comma [0]_laroux_mud plant bolted" xfId="21"/>
    <cellStyle name="Comma [0]_MATERAL2" xfId="22"/>
    <cellStyle name="Comma [0]_mud plant bolted" xfId="23"/>
    <cellStyle name="Comma [0]_PLDT" xfId="24"/>
    <cellStyle name="Comma [0]_PLDT_1" xfId="25"/>
    <cellStyle name="Comma [0]_PLDT_1_PLDT" xfId="26"/>
    <cellStyle name="Comma [0]_Sheet11" xfId="27"/>
    <cellStyle name="Comma [0]_Sheet11_PLDT" xfId="28"/>
    <cellStyle name="Comma_laroux" xfId="29"/>
    <cellStyle name="Comma_laroux_1" xfId="30"/>
    <cellStyle name="Comma_laroux_2" xfId="31"/>
    <cellStyle name="Comma_MATERAL2" xfId="32"/>
    <cellStyle name="Comma_mud plant bolted" xfId="33"/>
    <cellStyle name="Comma_PLDT" xfId="34"/>
    <cellStyle name="Comma_PLDT_PLDT" xfId="35"/>
    <cellStyle name="Comma_Sheet11" xfId="36"/>
    <cellStyle name="Comma_Sheet11_PLDT" xfId="37"/>
    <cellStyle name="Currency" xfId="38"/>
    <cellStyle name="Currency [0]" xfId="39"/>
    <cellStyle name="Currency [0]_laroux" xfId="40"/>
    <cellStyle name="Currency [0]_laroux_1" xfId="41"/>
    <cellStyle name="Currency [0]_laroux_2" xfId="42"/>
    <cellStyle name="Currency [0]_laroux_MATERAL2" xfId="43"/>
    <cellStyle name="Currency [0]_laroux_mud plant bolted" xfId="44"/>
    <cellStyle name="Currency [0]_MATERAL2" xfId="45"/>
    <cellStyle name="Currency [0]_mud plant bolted" xfId="46"/>
    <cellStyle name="Currency [0]_PLDT" xfId="47"/>
    <cellStyle name="Currency [0]_PLDT_1" xfId="48"/>
    <cellStyle name="Currency [0]_PLDT_2" xfId="49"/>
    <cellStyle name="Currency [0]_pldt_3" xfId="50"/>
    <cellStyle name="Currency [0]_Sheet11" xfId="51"/>
    <cellStyle name="Currency_laroux" xfId="52"/>
    <cellStyle name="Currency_laroux_1" xfId="53"/>
    <cellStyle name="Currency_laroux_2" xfId="54"/>
    <cellStyle name="Currency_MATERAL2" xfId="55"/>
    <cellStyle name="Currency_mud plant bolted" xfId="56"/>
    <cellStyle name="Currency_PLDT" xfId="57"/>
    <cellStyle name="Currency_PLDT_1" xfId="58"/>
    <cellStyle name="Currency_PLDT_2" xfId="59"/>
    <cellStyle name="Currency_pldt_3" xfId="60"/>
    <cellStyle name="Currency_Sheet11" xfId="61"/>
    <cellStyle name="Normal - Style1" xfId="62"/>
    <cellStyle name="Normal_Co-wide Monthly" xfId="63"/>
    <cellStyle name="Normal_Inputs" xfId="64"/>
    <cellStyle name="Normal_laroux" xfId="65"/>
    <cellStyle name="Normal_laroux_1" xfId="66"/>
    <cellStyle name="Normal_laroux_2" xfId="67"/>
    <cellStyle name="Normal_laroux_3" xfId="68"/>
    <cellStyle name="Normal_laroux_4" xfId="69"/>
    <cellStyle name="Normal_laroux_5" xfId="70"/>
    <cellStyle name="Normal_laroux_6" xfId="71"/>
    <cellStyle name="Normal_laroux_7" xfId="72"/>
    <cellStyle name="Normal_laroux_8" xfId="73"/>
    <cellStyle name="Normal_MATERAL2" xfId="74"/>
    <cellStyle name="Normal_mud plant bolted" xfId="75"/>
    <cellStyle name="Normal_PLDT" xfId="76"/>
    <cellStyle name="Normal_PLDT_1" xfId="77"/>
    <cellStyle name="Normal_PLDT_2" xfId="78"/>
    <cellStyle name="Normal_pldt_3" xfId="79"/>
    <cellStyle name="Normal_pldt_4" xfId="80"/>
    <cellStyle name="Normal_Sheet11" xfId="81"/>
    <cellStyle name="Percent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8" colorId="1" workbookViewId="0" topLeftCell="B7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8:K118"/>
  <sheetViews>
    <sheetView zoomScale="85" zoomScaleNormal="85" workbookViewId="0" topLeftCell="A1">
      <selection activeCell="A1" sqref="A1:K59"/>
    </sheetView>
  </sheetViews>
  <sheetFormatPr defaultColWidth="9.00390625" defaultRowHeight="15.75"/>
  <cols>
    <col min="1" max="1" width="2.375" style="1" customWidth="1"/>
    <col min="2" max="2" width="2.875" style="1" customWidth="1"/>
    <col min="3" max="3" width="40.625" style="1" customWidth="1"/>
    <col min="4" max="4" width="13.375" style="1" customWidth="1"/>
    <col min="5" max="5" width="1.25" style="1" customWidth="1"/>
    <col min="6" max="6" width="14.25390625" style="1" customWidth="1"/>
    <col min="7" max="7" width="1.25" style="1" customWidth="1"/>
    <col min="8" max="8" width="13.625" style="1" customWidth="1"/>
    <col min="9" max="9" width="0.875" style="1" customWidth="1"/>
    <col min="10" max="10" width="15.00390625" style="1" customWidth="1"/>
    <col min="11" max="11" width="6.00390625" style="1" customWidth="1"/>
    <col min="12" max="16384" width="9.00390625" style="1" customWidth="1"/>
  </cols>
  <sheetData>
    <row r="8" ht="20.25">
      <c r="A8" s="32" t="s">
        <v>0</v>
      </c>
    </row>
    <row r="9" ht="15">
      <c r="A9" s="10"/>
    </row>
    <row r="10" ht="18.75">
      <c r="A10" s="33" t="s">
        <v>115</v>
      </c>
    </row>
    <row r="11" ht="18.75">
      <c r="A11" s="33" t="s">
        <v>113</v>
      </c>
    </row>
    <row r="14" ht="18.75">
      <c r="A14" s="52" t="s">
        <v>1</v>
      </c>
    </row>
    <row r="16" spans="4:8" ht="12.75">
      <c r="D16" s="1" t="s">
        <v>43</v>
      </c>
      <c r="H16" s="1" t="s">
        <v>44</v>
      </c>
    </row>
    <row r="17" spans="4:10" ht="12.75">
      <c r="D17" s="2" t="s">
        <v>10</v>
      </c>
      <c r="E17" s="2"/>
      <c r="F17" s="2" t="s">
        <v>11</v>
      </c>
      <c r="H17" s="2" t="s">
        <v>10</v>
      </c>
      <c r="J17" s="2" t="s">
        <v>11</v>
      </c>
    </row>
    <row r="18" spans="4:10" ht="12.75">
      <c r="D18" s="2" t="s">
        <v>9</v>
      </c>
      <c r="E18" s="2"/>
      <c r="F18" s="2" t="s">
        <v>12</v>
      </c>
      <c r="H18" s="2" t="s">
        <v>9</v>
      </c>
      <c r="J18" s="2" t="s">
        <v>12</v>
      </c>
    </row>
    <row r="19" spans="4:10" ht="12.75">
      <c r="D19" s="2" t="s">
        <v>8</v>
      </c>
      <c r="E19" s="2"/>
      <c r="F19" s="2" t="s">
        <v>8</v>
      </c>
      <c r="H19" s="2" t="s">
        <v>13</v>
      </c>
      <c r="J19" s="2" t="s">
        <v>14</v>
      </c>
    </row>
    <row r="20" spans="4:10" ht="12.75">
      <c r="D20" s="3" t="s">
        <v>116</v>
      </c>
      <c r="E20" s="3"/>
      <c r="F20" s="3" t="s">
        <v>117</v>
      </c>
      <c r="H20" s="4" t="s">
        <v>116</v>
      </c>
      <c r="J20" s="4" t="s">
        <v>117</v>
      </c>
    </row>
    <row r="21" spans="4:10" ht="12.75">
      <c r="D21" s="2" t="s">
        <v>7</v>
      </c>
      <c r="E21" s="2"/>
      <c r="F21" s="2" t="s">
        <v>7</v>
      </c>
      <c r="H21" s="2" t="s">
        <v>7</v>
      </c>
      <c r="J21" s="2" t="s">
        <v>7</v>
      </c>
    </row>
    <row r="22" spans="1:10" ht="24.75" customHeight="1">
      <c r="A22" s="38" t="s">
        <v>2</v>
      </c>
      <c r="B22" s="7" t="s">
        <v>3</v>
      </c>
      <c r="C22" s="7" t="s">
        <v>4</v>
      </c>
      <c r="D22" s="6">
        <v>26414</v>
      </c>
      <c r="F22" s="6">
        <v>38075</v>
      </c>
      <c r="G22" s="7"/>
      <c r="H22" s="6">
        <v>99747</v>
      </c>
      <c r="I22" s="7"/>
      <c r="J22" s="6">
        <v>48808</v>
      </c>
    </row>
    <row r="23" spans="1:10" ht="27" customHeight="1">
      <c r="A23" s="7"/>
      <c r="B23" s="7" t="s">
        <v>5</v>
      </c>
      <c r="C23" s="7" t="s">
        <v>6</v>
      </c>
      <c r="D23" s="9">
        <v>-187</v>
      </c>
      <c r="F23" s="9">
        <v>3523</v>
      </c>
      <c r="G23" s="7"/>
      <c r="H23" s="9">
        <v>9855</v>
      </c>
      <c r="I23" s="7"/>
      <c r="J23" s="9">
        <v>3468</v>
      </c>
    </row>
    <row r="24" spans="1:10" ht="27" customHeight="1">
      <c r="A24" s="7"/>
      <c r="B24" s="7" t="s">
        <v>102</v>
      </c>
      <c r="C24" s="7" t="s">
        <v>15</v>
      </c>
      <c r="D24" s="17">
        <v>6799</v>
      </c>
      <c r="F24" s="17">
        <v>4256</v>
      </c>
      <c r="G24" s="7"/>
      <c r="H24" s="17">
        <v>12422</v>
      </c>
      <c r="I24" s="7"/>
      <c r="J24" s="17">
        <v>9493</v>
      </c>
    </row>
    <row r="25" spans="1:10" ht="15.75">
      <c r="A25" s="7"/>
      <c r="B25" s="7"/>
      <c r="C25" s="7"/>
      <c r="D25" s="9"/>
      <c r="F25" s="7"/>
      <c r="G25" s="7"/>
      <c r="H25" s="9"/>
      <c r="I25" s="7"/>
      <c r="J25" s="7"/>
    </row>
    <row r="26" spans="1:10" ht="15.75">
      <c r="A26" s="38" t="s">
        <v>16</v>
      </c>
      <c r="B26" s="38" t="s">
        <v>3</v>
      </c>
      <c r="C26" s="7" t="s">
        <v>17</v>
      </c>
      <c r="D26" s="20">
        <v>17072</v>
      </c>
      <c r="F26" s="20">
        <v>34295</v>
      </c>
      <c r="G26" s="7"/>
      <c r="H26" s="20">
        <v>79129</v>
      </c>
      <c r="I26" s="7"/>
      <c r="J26" s="20">
        <v>41156</v>
      </c>
    </row>
    <row r="27" spans="1:10" ht="15.75" customHeight="1">
      <c r="A27" s="7"/>
      <c r="B27" s="7"/>
      <c r="C27" s="7" t="s">
        <v>18</v>
      </c>
      <c r="D27" s="22"/>
      <c r="F27" s="21"/>
      <c r="G27" s="7"/>
      <c r="H27" s="22"/>
      <c r="I27" s="7"/>
      <c r="J27" s="21"/>
    </row>
    <row r="28" spans="1:10" ht="15.75" customHeight="1">
      <c r="A28" s="7"/>
      <c r="B28" s="7"/>
      <c r="C28" s="7" t="s">
        <v>19</v>
      </c>
      <c r="D28" s="22"/>
      <c r="F28" s="21"/>
      <c r="G28" s="7"/>
      <c r="H28" s="22"/>
      <c r="I28" s="7"/>
      <c r="J28" s="21"/>
    </row>
    <row r="29" spans="1:10" ht="15.75" customHeight="1">
      <c r="A29" s="7"/>
      <c r="B29" s="7"/>
      <c r="C29" s="7" t="s">
        <v>20</v>
      </c>
      <c r="D29" s="22"/>
      <c r="F29" s="21"/>
      <c r="G29" s="7"/>
      <c r="H29" s="22"/>
      <c r="I29" s="7"/>
      <c r="J29" s="21"/>
    </row>
    <row r="30" spans="1:10" ht="15.75">
      <c r="A30" s="7"/>
      <c r="B30" s="7"/>
      <c r="C30" s="7"/>
      <c r="D30" s="22"/>
      <c r="F30" s="21"/>
      <c r="G30" s="7"/>
      <c r="H30" s="22"/>
      <c r="I30" s="7"/>
      <c r="J30" s="21"/>
    </row>
    <row r="31" spans="1:10" ht="15.75">
      <c r="A31" s="7"/>
      <c r="B31" s="38" t="s">
        <v>5</v>
      </c>
      <c r="C31" s="7" t="s">
        <v>21</v>
      </c>
      <c r="D31" s="22">
        <v>-18</v>
      </c>
      <c r="F31" s="22">
        <v>-1</v>
      </c>
      <c r="G31" s="7"/>
      <c r="H31" s="22">
        <v>-76</v>
      </c>
      <c r="I31" s="7"/>
      <c r="J31" s="22">
        <v>-1</v>
      </c>
    </row>
    <row r="32" spans="1:10" ht="18.75" customHeight="1">
      <c r="A32" s="7"/>
      <c r="B32" s="38" t="s">
        <v>102</v>
      </c>
      <c r="C32" s="7" t="s">
        <v>22</v>
      </c>
      <c r="D32" s="22">
        <v>-1632</v>
      </c>
      <c r="F32" s="22">
        <v>-1134</v>
      </c>
      <c r="G32" s="7"/>
      <c r="H32" s="22">
        <v>-3098</v>
      </c>
      <c r="I32" s="7"/>
      <c r="J32" s="22">
        <v>-2309</v>
      </c>
    </row>
    <row r="33" spans="1:10" ht="18.75" customHeight="1">
      <c r="A33" s="7"/>
      <c r="B33" s="38" t="s">
        <v>23</v>
      </c>
      <c r="C33" s="7" t="s">
        <v>24</v>
      </c>
      <c r="D33" s="22"/>
      <c r="F33" s="53" t="s">
        <v>25</v>
      </c>
      <c r="G33" s="7"/>
      <c r="H33" s="22"/>
      <c r="I33" s="7"/>
      <c r="J33" s="25"/>
    </row>
    <row r="34" spans="1:10" ht="15.75">
      <c r="A34" s="7"/>
      <c r="B34" s="7"/>
      <c r="C34" s="7"/>
      <c r="D34" s="29"/>
      <c r="F34" s="24"/>
      <c r="G34" s="7"/>
      <c r="H34" s="29"/>
      <c r="I34" s="7"/>
      <c r="J34" s="24"/>
    </row>
    <row r="35" spans="1:10" ht="15.75">
      <c r="A35" s="7"/>
      <c r="B35" s="38" t="s">
        <v>26</v>
      </c>
      <c r="C35" s="7" t="s">
        <v>27</v>
      </c>
      <c r="D35" s="9">
        <f>SUM(D26:D34)</f>
        <v>15422</v>
      </c>
      <c r="F35" s="9">
        <f>SUM(F26:F34)</f>
        <v>33160</v>
      </c>
      <c r="G35" s="7"/>
      <c r="H35" s="9">
        <f>SUM(H26:H34)</f>
        <v>75955</v>
      </c>
      <c r="I35" s="7"/>
      <c r="J35" s="26">
        <f>SUM(J26:J34)</f>
        <v>38846</v>
      </c>
    </row>
    <row r="36" spans="1:10" ht="15.75" customHeight="1">
      <c r="A36" s="7"/>
      <c r="B36" s="7"/>
      <c r="C36" s="7" t="s">
        <v>18</v>
      </c>
      <c r="D36" s="7"/>
      <c r="F36" s="7"/>
      <c r="G36" s="7"/>
      <c r="H36" s="9"/>
      <c r="I36" s="7"/>
      <c r="J36" s="7"/>
    </row>
    <row r="37" spans="1:10" ht="15.75" customHeight="1">
      <c r="A37" s="7"/>
      <c r="B37" s="7"/>
      <c r="C37" s="7" t="s">
        <v>28</v>
      </c>
      <c r="D37" s="7"/>
      <c r="F37" s="7"/>
      <c r="G37" s="7"/>
      <c r="H37" s="9"/>
      <c r="I37" s="7"/>
      <c r="J37" s="7"/>
    </row>
    <row r="38" spans="1:10" ht="15.75" customHeight="1">
      <c r="A38" s="7"/>
      <c r="B38" s="7"/>
      <c r="C38" s="7" t="s">
        <v>29</v>
      </c>
      <c r="D38" s="7"/>
      <c r="F38" s="7"/>
      <c r="G38" s="7"/>
      <c r="H38" s="9"/>
      <c r="I38" s="7"/>
      <c r="J38" s="7"/>
    </row>
    <row r="39" spans="1:10" ht="15.75" customHeight="1">
      <c r="A39" s="7"/>
      <c r="B39" s="7"/>
      <c r="C39" s="7" t="s">
        <v>30</v>
      </c>
      <c r="D39" s="7"/>
      <c r="F39" s="7"/>
      <c r="G39" s="7"/>
      <c r="H39" s="9"/>
      <c r="I39" s="7"/>
      <c r="J39" s="7"/>
    </row>
    <row r="40" spans="1:10" ht="15.75">
      <c r="A40" s="7"/>
      <c r="B40" s="7"/>
      <c r="C40" s="7"/>
      <c r="D40" s="7"/>
      <c r="F40" s="7"/>
      <c r="G40" s="7"/>
      <c r="H40" s="9"/>
      <c r="I40" s="7"/>
      <c r="J40" s="7"/>
    </row>
    <row r="41" spans="1:10" ht="15.75">
      <c r="A41" s="7"/>
      <c r="B41" s="38" t="s">
        <v>31</v>
      </c>
      <c r="C41" s="7" t="s">
        <v>32</v>
      </c>
      <c r="D41" s="28">
        <v>0</v>
      </c>
      <c r="F41" s="28">
        <v>0</v>
      </c>
      <c r="G41" s="7"/>
      <c r="H41" s="9">
        <v>0</v>
      </c>
      <c r="I41" s="7"/>
      <c r="J41" s="28">
        <v>0</v>
      </c>
    </row>
    <row r="42" spans="1:10" ht="15" customHeight="1">
      <c r="A42" s="7"/>
      <c r="B42" s="7"/>
      <c r="C42" s="7" t="s">
        <v>33</v>
      </c>
      <c r="D42" s="7"/>
      <c r="F42" s="7"/>
      <c r="G42" s="7"/>
      <c r="H42" s="9"/>
      <c r="I42" s="7"/>
      <c r="J42" s="7"/>
    </row>
    <row r="43" spans="1:10" ht="15.75">
      <c r="A43" s="7"/>
      <c r="B43" s="7"/>
      <c r="C43" s="7"/>
      <c r="D43" s="8"/>
      <c r="F43" s="8"/>
      <c r="G43" s="7"/>
      <c r="H43" s="6"/>
      <c r="I43" s="7"/>
      <c r="J43" s="8"/>
    </row>
    <row r="44" spans="1:10" ht="18.75" customHeight="1">
      <c r="A44" s="7"/>
      <c r="B44" s="38" t="s">
        <v>34</v>
      </c>
      <c r="C44" s="7" t="s">
        <v>35</v>
      </c>
      <c r="D44" s="26">
        <f>SUM(D35:D43)</f>
        <v>15422</v>
      </c>
      <c r="F44" s="9">
        <f>SUM(F35:F43)</f>
        <v>33160</v>
      </c>
      <c r="G44" s="7"/>
      <c r="H44" s="9">
        <f>SUM(H35:H43)</f>
        <v>75955</v>
      </c>
      <c r="I44" s="7"/>
      <c r="J44" s="9">
        <f>SUM(J35:J43)</f>
        <v>38846</v>
      </c>
    </row>
    <row r="45" spans="1:10" ht="15" customHeight="1">
      <c r="A45" s="7"/>
      <c r="B45" s="7"/>
      <c r="C45" s="7" t="s">
        <v>109</v>
      </c>
      <c r="D45" s="7"/>
      <c r="F45" s="7"/>
      <c r="G45" s="7"/>
      <c r="H45" s="9"/>
      <c r="I45" s="7"/>
      <c r="J45" s="7"/>
    </row>
    <row r="46" spans="1:10" ht="15.75">
      <c r="A46" s="7"/>
      <c r="B46" s="7"/>
      <c r="C46" s="7"/>
      <c r="D46" s="9"/>
      <c r="F46" s="7"/>
      <c r="G46" s="7"/>
      <c r="H46" s="9"/>
      <c r="I46" s="7"/>
      <c r="J46" s="7"/>
    </row>
    <row r="56" spans="1:8" ht="12" customHeight="1">
      <c r="A56" s="7"/>
      <c r="B56" s="7"/>
      <c r="C56" s="7"/>
      <c r="H56" s="9"/>
    </row>
    <row r="57" spans="1:8" ht="12" customHeight="1">
      <c r="A57" s="35"/>
      <c r="B57" s="35"/>
      <c r="C57" s="35"/>
      <c r="H57" s="9"/>
    </row>
    <row r="58" spans="1:8" ht="12" customHeight="1">
      <c r="A58" s="35"/>
      <c r="B58" s="35"/>
      <c r="C58" s="35"/>
      <c r="H58" s="9"/>
    </row>
    <row r="59" spans="1:11" ht="12.75" customHeight="1">
      <c r="A59" s="59" t="s">
        <v>103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</row>
    <row r="60" spans="1:8" ht="15">
      <c r="A60" s="35"/>
      <c r="B60" s="35"/>
      <c r="C60" s="35"/>
      <c r="D60" s="1" t="s">
        <v>43</v>
      </c>
      <c r="H60" s="1" t="s">
        <v>44</v>
      </c>
    </row>
    <row r="61" spans="1:10" ht="15">
      <c r="A61" s="35"/>
      <c r="B61" s="35"/>
      <c r="C61" s="35"/>
      <c r="D61" s="2" t="s">
        <v>10</v>
      </c>
      <c r="E61" s="2"/>
      <c r="F61" s="2" t="s">
        <v>11</v>
      </c>
      <c r="H61" s="2" t="s">
        <v>10</v>
      </c>
      <c r="J61" s="2" t="s">
        <v>11</v>
      </c>
    </row>
    <row r="62" spans="1:10" ht="15">
      <c r="A62" s="35"/>
      <c r="B62" s="35"/>
      <c r="C62" s="35"/>
      <c r="D62" s="2" t="s">
        <v>9</v>
      </c>
      <c r="E62" s="2"/>
      <c r="F62" s="2" t="s">
        <v>12</v>
      </c>
      <c r="H62" s="2" t="s">
        <v>9</v>
      </c>
      <c r="J62" s="2" t="s">
        <v>12</v>
      </c>
    </row>
    <row r="63" spans="1:10" ht="15">
      <c r="A63" s="35"/>
      <c r="B63" s="35"/>
      <c r="C63" s="35"/>
      <c r="D63" s="2" t="s">
        <v>8</v>
      </c>
      <c r="E63" s="2"/>
      <c r="F63" s="2" t="s">
        <v>8</v>
      </c>
      <c r="H63" s="2" t="s">
        <v>13</v>
      </c>
      <c r="J63" s="2" t="s">
        <v>14</v>
      </c>
    </row>
    <row r="64" spans="1:10" ht="15">
      <c r="A64" s="35"/>
      <c r="B64" s="35"/>
      <c r="C64" s="35"/>
      <c r="D64" s="3" t="s">
        <v>116</v>
      </c>
      <c r="E64" s="3"/>
      <c r="F64" s="3" t="s">
        <v>117</v>
      </c>
      <c r="H64" s="4" t="s">
        <v>116</v>
      </c>
      <c r="J64" s="4" t="s">
        <v>117</v>
      </c>
    </row>
    <row r="65" spans="1:10" ht="15">
      <c r="A65" s="35"/>
      <c r="B65" s="35"/>
      <c r="C65" s="35"/>
      <c r="D65" s="2" t="s">
        <v>7</v>
      </c>
      <c r="E65" s="2"/>
      <c r="F65" s="2" t="s">
        <v>7</v>
      </c>
      <c r="H65" s="2" t="s">
        <v>7</v>
      </c>
      <c r="J65" s="2" t="s">
        <v>7</v>
      </c>
    </row>
    <row r="66" spans="1:10" ht="15.75">
      <c r="A66" s="7"/>
      <c r="B66" s="7"/>
      <c r="C66" s="7"/>
      <c r="D66" s="39"/>
      <c r="E66" s="30"/>
      <c r="F66" s="31"/>
      <c r="G66" s="31"/>
      <c r="H66" s="39"/>
      <c r="I66" s="31"/>
      <c r="J66" s="31"/>
    </row>
    <row r="67" spans="1:10" ht="15.75">
      <c r="A67" s="7"/>
      <c r="B67" s="38" t="s">
        <v>36</v>
      </c>
      <c r="C67" s="7" t="s">
        <v>37</v>
      </c>
      <c r="D67" s="9">
        <v>-7549</v>
      </c>
      <c r="F67" s="9">
        <v>0</v>
      </c>
      <c r="G67" s="7"/>
      <c r="H67" s="9">
        <v>-23292</v>
      </c>
      <c r="I67" s="7"/>
      <c r="J67" s="9">
        <v>0</v>
      </c>
    </row>
    <row r="68" spans="1:10" ht="15.75">
      <c r="A68" s="7"/>
      <c r="B68" s="7"/>
      <c r="C68" s="7"/>
      <c r="D68" s="39"/>
      <c r="E68" s="30"/>
      <c r="F68" s="31"/>
      <c r="G68" s="31"/>
      <c r="H68" s="39"/>
      <c r="I68" s="31"/>
      <c r="J68" s="31"/>
    </row>
    <row r="69" spans="1:10" ht="18.75" customHeight="1">
      <c r="A69" s="7"/>
      <c r="B69" s="38" t="s">
        <v>38</v>
      </c>
      <c r="C69" s="38" t="s">
        <v>39</v>
      </c>
      <c r="D69" s="9">
        <f>SUM(D44+D67)</f>
        <v>7873</v>
      </c>
      <c r="F69" s="9">
        <f>SUM(F44+F67)</f>
        <v>33160</v>
      </c>
      <c r="G69" s="7"/>
      <c r="H69" s="9">
        <f>SUM(H44+H67)</f>
        <v>52663</v>
      </c>
      <c r="I69" s="7"/>
      <c r="J69" s="9">
        <f>SUM(J44+J67)</f>
        <v>38846</v>
      </c>
    </row>
    <row r="70" spans="1:10" ht="15.75" customHeight="1">
      <c r="A70" s="7"/>
      <c r="B70" s="7"/>
      <c r="C70" s="7" t="s">
        <v>40</v>
      </c>
      <c r="D70" s="9"/>
      <c r="F70" s="7"/>
      <c r="G70" s="7"/>
      <c r="H70" s="9"/>
      <c r="I70" s="7"/>
      <c r="J70" s="7"/>
    </row>
    <row r="71" spans="1:10" ht="18.75" customHeight="1">
      <c r="A71" s="7"/>
      <c r="B71" s="7"/>
      <c r="C71" s="38" t="s">
        <v>105</v>
      </c>
      <c r="D71" s="9">
        <v>55</v>
      </c>
      <c r="F71" s="9">
        <v>-109</v>
      </c>
      <c r="G71" s="7"/>
      <c r="H71" s="9">
        <v>9</v>
      </c>
      <c r="I71" s="7"/>
      <c r="J71" s="9">
        <v>-123</v>
      </c>
    </row>
    <row r="72" spans="1:10" ht="15.75">
      <c r="A72" s="7"/>
      <c r="B72" s="7"/>
      <c r="C72" s="7"/>
      <c r="D72" s="6"/>
      <c r="F72" s="8"/>
      <c r="G72" s="7"/>
      <c r="H72" s="6"/>
      <c r="I72" s="7"/>
      <c r="J72" s="8"/>
    </row>
    <row r="73" spans="1:10" ht="18.75" customHeight="1">
      <c r="A73" s="7"/>
      <c r="B73" s="38" t="s">
        <v>41</v>
      </c>
      <c r="C73" s="7" t="s">
        <v>42</v>
      </c>
      <c r="D73" s="9">
        <f>SUM(D69+D71)</f>
        <v>7928</v>
      </c>
      <c r="F73" s="9">
        <f>SUM(F69+F71)</f>
        <v>33051</v>
      </c>
      <c r="G73" s="7"/>
      <c r="H73" s="9">
        <f>SUM(H69+H71)</f>
        <v>52672</v>
      </c>
      <c r="I73" s="7"/>
      <c r="J73" s="9">
        <f>SUM(J69+J71)</f>
        <v>38723</v>
      </c>
    </row>
    <row r="74" spans="1:8" ht="15.75">
      <c r="A74" s="7"/>
      <c r="B74" s="7"/>
      <c r="C74" s="7" t="s">
        <v>106</v>
      </c>
      <c r="D74" s="9"/>
      <c r="H74" s="9"/>
    </row>
    <row r="75" spans="1:3" ht="15.75">
      <c r="A75" s="35"/>
      <c r="B75" s="7"/>
      <c r="C75" s="7"/>
    </row>
    <row r="76" spans="1:10" ht="15.75">
      <c r="A76" s="34"/>
      <c r="B76" s="38" t="s">
        <v>45</v>
      </c>
      <c r="C76" s="38" t="s">
        <v>46</v>
      </c>
      <c r="D76" s="27" t="s">
        <v>25</v>
      </c>
      <c r="F76" s="27" t="s">
        <v>25</v>
      </c>
      <c r="H76" s="27" t="s">
        <v>25</v>
      </c>
      <c r="J76" s="27" t="s">
        <v>25</v>
      </c>
    </row>
    <row r="77" spans="1:10" ht="15.75">
      <c r="A77" s="35"/>
      <c r="B77" s="38"/>
      <c r="C77" s="38" t="s">
        <v>47</v>
      </c>
      <c r="D77" s="23" t="s">
        <v>25</v>
      </c>
      <c r="F77" s="23" t="s">
        <v>25</v>
      </c>
      <c r="H77" s="23" t="s">
        <v>25</v>
      </c>
      <c r="J77" s="23" t="s">
        <v>25</v>
      </c>
    </row>
    <row r="78" spans="1:10" ht="15.75">
      <c r="A78" s="35"/>
      <c r="B78" s="38"/>
      <c r="C78" s="38" t="s">
        <v>98</v>
      </c>
      <c r="D78" s="23" t="s">
        <v>25</v>
      </c>
      <c r="F78" s="23" t="s">
        <v>25</v>
      </c>
      <c r="H78" s="23" t="s">
        <v>25</v>
      </c>
      <c r="J78" s="23" t="s">
        <v>25</v>
      </c>
    </row>
    <row r="79" spans="1:10" ht="15.75">
      <c r="A79" s="35"/>
      <c r="B79" s="7"/>
      <c r="C79" s="7" t="s">
        <v>97</v>
      </c>
      <c r="D79" s="18"/>
      <c r="F79" s="21"/>
      <c r="H79" s="18"/>
      <c r="J79" s="21"/>
    </row>
    <row r="80" spans="1:10" ht="15.75">
      <c r="A80" s="35"/>
      <c r="B80" s="7"/>
      <c r="C80" s="7"/>
      <c r="D80" s="19"/>
      <c r="F80" s="24"/>
      <c r="H80" s="19"/>
      <c r="J80" s="24"/>
    </row>
    <row r="81" spans="1:10" ht="15.75">
      <c r="A81" s="35"/>
      <c r="B81" s="7"/>
      <c r="C81" s="7"/>
      <c r="D81" s="30"/>
      <c r="F81" s="31"/>
      <c r="H81" s="30"/>
      <c r="J81" s="31"/>
    </row>
    <row r="82" spans="1:10" ht="15.75">
      <c r="A82" s="35"/>
      <c r="B82" s="38" t="s">
        <v>48</v>
      </c>
      <c r="C82" s="7" t="s">
        <v>94</v>
      </c>
      <c r="D82" s="9">
        <f>SUM(D73:D80)</f>
        <v>7928</v>
      </c>
      <c r="F82" s="9">
        <f>SUM(F73:F80)</f>
        <v>33051</v>
      </c>
      <c r="H82" s="9">
        <f>SUM(H73:H80)</f>
        <v>52672</v>
      </c>
      <c r="J82" s="9">
        <f>SUM(J73:J80)</f>
        <v>38723</v>
      </c>
    </row>
    <row r="83" spans="1:10" ht="15.75" customHeight="1">
      <c r="A83" s="35"/>
      <c r="B83" s="7"/>
      <c r="C83" s="7" t="s">
        <v>96</v>
      </c>
      <c r="F83" s="7"/>
      <c r="J83" s="7"/>
    </row>
    <row r="84" spans="1:10" ht="15.75" customHeight="1" thickBot="1">
      <c r="A84" s="35"/>
      <c r="B84" s="7"/>
      <c r="C84" s="7" t="s">
        <v>108</v>
      </c>
      <c r="D84" s="11"/>
      <c r="F84" s="12"/>
      <c r="H84" s="11"/>
      <c r="J84" s="12"/>
    </row>
    <row r="85" spans="1:10" ht="12.75" customHeight="1" thickTop="1">
      <c r="A85" s="35"/>
      <c r="B85" s="7"/>
      <c r="C85" s="7"/>
      <c r="D85" s="30"/>
      <c r="F85" s="31"/>
      <c r="H85" s="30"/>
      <c r="J85" s="31"/>
    </row>
    <row r="86" spans="1:10" ht="15.75">
      <c r="A86" s="34" t="s">
        <v>49</v>
      </c>
      <c r="B86" s="38" t="s">
        <v>3</v>
      </c>
      <c r="C86" s="7" t="s">
        <v>95</v>
      </c>
      <c r="F86" s="7"/>
      <c r="J86" s="7"/>
    </row>
    <row r="87" spans="1:10" ht="15.75" customHeight="1">
      <c r="A87" s="35"/>
      <c r="B87" s="7"/>
      <c r="C87" s="7" t="s">
        <v>100</v>
      </c>
      <c r="F87" s="7"/>
      <c r="J87" s="7"/>
    </row>
    <row r="88" spans="1:10" ht="15.75" customHeight="1">
      <c r="A88" s="35"/>
      <c r="B88" s="7"/>
      <c r="C88" s="7" t="s">
        <v>99</v>
      </c>
      <c r="F88" s="7"/>
      <c r="J88" s="7"/>
    </row>
    <row r="89" spans="1:10" ht="12.75" customHeight="1">
      <c r="A89" s="35"/>
      <c r="B89" s="7"/>
      <c r="C89" s="7"/>
      <c r="F89" s="7"/>
      <c r="J89" s="7"/>
    </row>
    <row r="90" spans="1:10" ht="15.75" customHeight="1">
      <c r="A90" s="35"/>
      <c r="B90" s="7"/>
      <c r="C90" s="38" t="s">
        <v>101</v>
      </c>
      <c r="D90" s="13"/>
      <c r="F90" s="13"/>
      <c r="H90" s="13"/>
      <c r="J90" s="13"/>
    </row>
    <row r="91" spans="1:10" ht="15.75" customHeight="1">
      <c r="A91" s="35"/>
      <c r="B91" s="7"/>
      <c r="C91" s="7" t="s">
        <v>132</v>
      </c>
      <c r="D91" s="55">
        <f>7928/456350*100</f>
        <v>1.7372630656294512</v>
      </c>
      <c r="F91" s="13">
        <f>33051/452276*100</f>
        <v>7.307705914087857</v>
      </c>
      <c r="H91" s="56">
        <f>52672/455669*100</f>
        <v>11.559267801847394</v>
      </c>
      <c r="J91" s="13">
        <f>38723/452174*100</f>
        <v>8.56373873774255</v>
      </c>
    </row>
    <row r="92" spans="1:10" ht="15.75" customHeight="1">
      <c r="A92" s="35"/>
      <c r="B92" s="7"/>
      <c r="C92" s="7" t="s">
        <v>118</v>
      </c>
      <c r="D92" s="7"/>
      <c r="F92" s="13"/>
      <c r="H92" s="7"/>
      <c r="J92" s="13"/>
    </row>
    <row r="93" spans="1:10" ht="15.75" customHeight="1">
      <c r="A93" s="35"/>
      <c r="B93" s="7"/>
      <c r="C93" s="7" t="s">
        <v>133</v>
      </c>
      <c r="D93" s="7"/>
      <c r="F93" s="13"/>
      <c r="H93" s="7"/>
      <c r="J93" s="13"/>
    </row>
    <row r="94" spans="1:10" ht="15.75" customHeight="1">
      <c r="A94" s="35"/>
      <c r="B94" s="7"/>
      <c r="C94" s="7" t="s">
        <v>119</v>
      </c>
      <c r="D94" s="7"/>
      <c r="F94" s="13"/>
      <c r="H94" s="7"/>
      <c r="J94" s="13"/>
    </row>
    <row r="95" spans="1:10" ht="15.75" customHeight="1">
      <c r="A95" s="35"/>
      <c r="B95" s="7"/>
      <c r="C95" s="7" t="s">
        <v>128</v>
      </c>
      <c r="D95" s="7"/>
      <c r="F95" s="13"/>
      <c r="H95" s="7"/>
      <c r="J95" s="13"/>
    </row>
    <row r="96" spans="1:3" ht="15.75" customHeight="1">
      <c r="A96" s="35"/>
      <c r="B96" s="7"/>
      <c r="C96" s="7" t="s">
        <v>120</v>
      </c>
    </row>
    <row r="97" spans="1:10" ht="15.75" customHeight="1">
      <c r="A97" s="35"/>
      <c r="B97" s="7"/>
      <c r="C97" s="7" t="s">
        <v>129</v>
      </c>
      <c r="D97" s="30"/>
      <c r="F97" s="30"/>
      <c r="H97" s="30"/>
      <c r="J97" s="31"/>
    </row>
    <row r="98" spans="1:10" ht="15.75" customHeight="1">
      <c r="A98" s="35"/>
      <c r="B98" s="7"/>
      <c r="C98" s="7" t="s">
        <v>121</v>
      </c>
      <c r="D98" s="30"/>
      <c r="F98" s="30"/>
      <c r="H98" s="30"/>
      <c r="J98" s="31"/>
    </row>
    <row r="99" spans="1:10" ht="15.75" customHeight="1">
      <c r="A99" s="35"/>
      <c r="B99" s="7"/>
      <c r="C99" s="7" t="s">
        <v>122</v>
      </c>
      <c r="D99" s="5"/>
      <c r="F99" s="5"/>
      <c r="H99" s="5"/>
      <c r="J99" s="8"/>
    </row>
    <row r="100" spans="1:10" ht="15.75" customHeight="1">
      <c r="A100" s="35"/>
      <c r="B100" s="7"/>
      <c r="C100" s="7"/>
      <c r="D100" s="30"/>
      <c r="F100" s="30"/>
      <c r="H100" s="30"/>
      <c r="J100" s="31"/>
    </row>
    <row r="101" spans="1:10" ht="15.75" customHeight="1">
      <c r="A101" s="35"/>
      <c r="B101" s="7"/>
      <c r="C101" s="38" t="s">
        <v>107</v>
      </c>
      <c r="D101" s="13"/>
      <c r="F101" s="7"/>
      <c r="G101" s="7"/>
      <c r="H101" s="13"/>
      <c r="I101" s="7"/>
      <c r="J101" s="13"/>
    </row>
    <row r="102" spans="1:10" ht="15.75" customHeight="1">
      <c r="A102" s="35"/>
      <c r="B102" s="7"/>
      <c r="C102" s="7" t="s">
        <v>134</v>
      </c>
      <c r="D102" s="56">
        <f>7928/462145*100</f>
        <v>1.7154789081348927</v>
      </c>
      <c r="F102" s="54">
        <f>33051/452419*100</f>
        <v>7.305396104053985</v>
      </c>
      <c r="G102" s="7"/>
      <c r="H102" s="57">
        <f>H82/461504*100</f>
        <v>11.413118846207183</v>
      </c>
      <c r="I102" s="7"/>
      <c r="J102" s="13">
        <f>38723/449224*100</f>
        <v>8.619975780456967</v>
      </c>
    </row>
    <row r="103" spans="1:10" ht="15.75" customHeight="1">
      <c r="A103" s="35"/>
      <c r="B103" s="7"/>
      <c r="C103" s="7" t="s">
        <v>123</v>
      </c>
      <c r="D103" s="7"/>
      <c r="F103" s="7"/>
      <c r="G103" s="7"/>
      <c r="H103" s="7"/>
      <c r="I103" s="7"/>
      <c r="J103" s="13"/>
    </row>
    <row r="104" spans="1:10" ht="15.75" customHeight="1">
      <c r="A104" s="35"/>
      <c r="B104" s="7"/>
      <c r="C104" s="7" t="s">
        <v>135</v>
      </c>
      <c r="D104" s="7"/>
      <c r="F104" s="7"/>
      <c r="G104" s="7"/>
      <c r="H104" s="7"/>
      <c r="I104" s="7"/>
      <c r="J104" s="13"/>
    </row>
    <row r="105" spans="1:10" ht="15.75" customHeight="1">
      <c r="A105" s="35"/>
      <c r="B105" s="7"/>
      <c r="C105" s="7" t="s">
        <v>124</v>
      </c>
      <c r="D105" s="7"/>
      <c r="F105" s="7"/>
      <c r="G105" s="7"/>
      <c r="H105" s="7"/>
      <c r="I105" s="7"/>
      <c r="J105" s="13"/>
    </row>
    <row r="106" spans="1:3" ht="15.75" customHeight="1">
      <c r="A106" s="35"/>
      <c r="B106" s="7"/>
      <c r="C106" s="7" t="s">
        <v>130</v>
      </c>
    </row>
    <row r="107" spans="1:10" ht="15.75">
      <c r="A107" s="35"/>
      <c r="B107" s="7"/>
      <c r="C107" s="7" t="s">
        <v>120</v>
      </c>
      <c r="F107" s="7"/>
      <c r="G107" s="7"/>
      <c r="H107" s="7"/>
      <c r="I107" s="7"/>
      <c r="J107" s="7"/>
    </row>
    <row r="108" spans="1:10" ht="15.75">
      <c r="A108" s="35"/>
      <c r="B108" s="7"/>
      <c r="C108" s="7" t="s">
        <v>131</v>
      </c>
      <c r="F108" s="7"/>
      <c r="G108" s="7"/>
      <c r="H108" s="7"/>
      <c r="I108" s="7"/>
      <c r="J108" s="7"/>
    </row>
    <row r="109" spans="1:10" ht="15.75">
      <c r="A109" s="35"/>
      <c r="B109" s="7"/>
      <c r="C109" s="7" t="s">
        <v>121</v>
      </c>
      <c r="F109" s="7"/>
      <c r="G109" s="7"/>
      <c r="H109" s="7"/>
      <c r="I109" s="7"/>
      <c r="J109" s="7"/>
    </row>
    <row r="110" spans="1:10" ht="15.75">
      <c r="A110" s="35"/>
      <c r="B110" s="7"/>
      <c r="C110" s="7" t="s">
        <v>122</v>
      </c>
      <c r="D110" s="5"/>
      <c r="F110" s="8"/>
      <c r="G110" s="7"/>
      <c r="H110" s="8"/>
      <c r="I110" s="7"/>
      <c r="J110" s="8"/>
    </row>
    <row r="111" spans="1:10" ht="15.75">
      <c r="A111" s="35"/>
      <c r="B111" s="7"/>
      <c r="C111" s="7"/>
      <c r="F111" s="7"/>
      <c r="G111" s="7"/>
      <c r="H111" s="7"/>
      <c r="I111" s="7"/>
      <c r="J111" s="7"/>
    </row>
    <row r="112" spans="1:3" ht="15.75" customHeight="1">
      <c r="A112" s="35"/>
      <c r="B112" s="7"/>
      <c r="C112" s="7" t="s">
        <v>126</v>
      </c>
    </row>
    <row r="113" spans="2:3" ht="15.75" customHeight="1">
      <c r="B113" s="7"/>
      <c r="C113" s="7" t="s">
        <v>127</v>
      </c>
    </row>
    <row r="118" spans="1:11" ht="12.75">
      <c r="A118" s="59" t="s">
        <v>104</v>
      </c>
      <c r="B118" s="59"/>
      <c r="C118" s="59"/>
      <c r="D118" s="59"/>
      <c r="E118" s="59"/>
      <c r="F118" s="59"/>
      <c r="G118" s="59"/>
      <c r="H118" s="59"/>
      <c r="I118" s="59"/>
      <c r="J118" s="59"/>
      <c r="K118" s="59"/>
    </row>
  </sheetData>
  <mergeCells count="2">
    <mergeCell ref="A59:K59"/>
    <mergeCell ref="A118:K118"/>
  </mergeCells>
  <printOptions horizontalCentered="1"/>
  <pageMargins left="0.55" right="0.25" top="1.12" bottom="0" header="0.71" footer="0"/>
  <pageSetup horizontalDpi="600" verticalDpi="600" orientation="portrait" paperSize="5" scale="87" r:id="rId1"/>
  <rowBreaks count="1" manualBreakCount="1">
    <brk id="5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57"/>
  <sheetViews>
    <sheetView tabSelected="1" zoomScale="85" zoomScaleNormal="85" workbookViewId="0" topLeftCell="A30">
      <selection activeCell="A55" sqref="A55:G55"/>
    </sheetView>
  </sheetViews>
  <sheetFormatPr defaultColWidth="9.00390625" defaultRowHeight="15.75"/>
  <cols>
    <col min="1" max="1" width="5.50390625" style="14" customWidth="1"/>
    <col min="2" max="3" width="3.875" style="14" customWidth="1"/>
    <col min="4" max="4" width="33.125" style="14" customWidth="1"/>
    <col min="5" max="5" width="15.75390625" style="14" customWidth="1"/>
    <col min="6" max="6" width="5.75390625" style="14" customWidth="1"/>
    <col min="7" max="7" width="17.75390625" style="14" customWidth="1"/>
    <col min="8" max="16384" width="9.00390625" style="14" customWidth="1"/>
  </cols>
  <sheetData>
    <row r="1" ht="18.75">
      <c r="A1" s="36" t="s">
        <v>50</v>
      </c>
    </row>
    <row r="3" spans="5:7" ht="15" customHeight="1">
      <c r="E3" s="49" t="s">
        <v>51</v>
      </c>
      <c r="F3" s="35"/>
      <c r="G3" s="49" t="s">
        <v>53</v>
      </c>
    </row>
    <row r="4" spans="5:7" ht="15">
      <c r="E4" s="49" t="s">
        <v>52</v>
      </c>
      <c r="F4" s="35"/>
      <c r="G4" s="49" t="s">
        <v>54</v>
      </c>
    </row>
    <row r="5" spans="5:7" ht="15">
      <c r="E5" s="49" t="s">
        <v>10</v>
      </c>
      <c r="F5" s="35"/>
      <c r="G5" s="49" t="s">
        <v>55</v>
      </c>
    </row>
    <row r="6" spans="5:7" ht="15">
      <c r="E6" s="49" t="s">
        <v>8</v>
      </c>
      <c r="F6" s="35"/>
      <c r="G6" s="49" t="s">
        <v>56</v>
      </c>
    </row>
    <row r="7" spans="5:7" ht="15">
      <c r="E7" s="50" t="s">
        <v>125</v>
      </c>
      <c r="F7" s="35"/>
      <c r="G7" s="51" t="s">
        <v>114</v>
      </c>
    </row>
    <row r="8" spans="5:7" ht="15">
      <c r="E8" s="51" t="s">
        <v>7</v>
      </c>
      <c r="F8" s="35"/>
      <c r="G8" s="49" t="s">
        <v>7</v>
      </c>
    </row>
    <row r="10" spans="1:7" s="41" customFormat="1" ht="16.5">
      <c r="A10" s="40" t="s">
        <v>57</v>
      </c>
      <c r="B10" s="41" t="s">
        <v>58</v>
      </c>
      <c r="E10" s="42">
        <v>129079</v>
      </c>
      <c r="G10" s="42">
        <v>127796</v>
      </c>
    </row>
    <row r="11" spans="1:7" s="41" customFormat="1" ht="16.5">
      <c r="A11" s="40" t="s">
        <v>59</v>
      </c>
      <c r="B11" s="41" t="s">
        <v>60</v>
      </c>
      <c r="E11" s="58" t="s">
        <v>25</v>
      </c>
      <c r="G11" s="42">
        <v>401</v>
      </c>
    </row>
    <row r="12" spans="1:7" s="41" customFormat="1" ht="16.5">
      <c r="A12" s="40" t="s">
        <v>61</v>
      </c>
      <c r="B12" s="41" t="s">
        <v>62</v>
      </c>
      <c r="E12" s="42">
        <f>69032+2500</f>
        <v>71532</v>
      </c>
      <c r="G12" s="42">
        <v>38919</v>
      </c>
    </row>
    <row r="13" spans="1:7" s="41" customFormat="1" ht="16.5">
      <c r="A13" s="40" t="s">
        <v>63</v>
      </c>
      <c r="B13" s="41" t="s">
        <v>64</v>
      </c>
      <c r="E13" s="42">
        <v>473</v>
      </c>
      <c r="G13" s="42">
        <v>420</v>
      </c>
    </row>
    <row r="14" spans="5:7" s="41" customFormat="1" ht="16.5">
      <c r="E14" s="42"/>
      <c r="G14" s="42"/>
    </row>
    <row r="15" spans="1:7" s="41" customFormat="1" ht="16.5">
      <c r="A15" s="40" t="s">
        <v>65</v>
      </c>
      <c r="B15" s="41" t="s">
        <v>66</v>
      </c>
      <c r="E15" s="42"/>
      <c r="G15" s="42"/>
    </row>
    <row r="16" spans="3:7" s="41" customFormat="1" ht="21.75" customHeight="1">
      <c r="C16" s="41" t="s">
        <v>67</v>
      </c>
      <c r="E16" s="42">
        <v>182348</v>
      </c>
      <c r="G16" s="42">
        <v>191896</v>
      </c>
    </row>
    <row r="17" spans="3:7" s="41" customFormat="1" ht="16.5">
      <c r="C17" s="41" t="s">
        <v>91</v>
      </c>
      <c r="E17" s="42">
        <v>29961</v>
      </c>
      <c r="G17" s="42">
        <v>42977</v>
      </c>
    </row>
    <row r="18" spans="3:7" s="41" customFormat="1" ht="16.5">
      <c r="C18" s="41" t="s">
        <v>92</v>
      </c>
      <c r="E18" s="42">
        <v>5282</v>
      </c>
      <c r="G18" s="42">
        <v>5419</v>
      </c>
    </row>
    <row r="19" spans="3:7" s="41" customFormat="1" ht="16.5">
      <c r="C19" s="41" t="s">
        <v>68</v>
      </c>
      <c r="E19" s="42">
        <f>2207</f>
        <v>2207</v>
      </c>
      <c r="G19" s="42">
        <v>3517</v>
      </c>
    </row>
    <row r="20" spans="3:7" s="41" customFormat="1" ht="16.5">
      <c r="C20" s="41" t="s">
        <v>69</v>
      </c>
      <c r="E20" s="42">
        <v>450173</v>
      </c>
      <c r="G20" s="42">
        <v>369249</v>
      </c>
    </row>
    <row r="21" spans="3:7" s="41" customFormat="1" ht="16.5">
      <c r="C21" s="41" t="s">
        <v>111</v>
      </c>
      <c r="E21" s="42">
        <v>43644</v>
      </c>
      <c r="G21" s="42">
        <v>32041</v>
      </c>
    </row>
    <row r="22" spans="5:7" s="41" customFormat="1" ht="24" customHeight="1">
      <c r="E22" s="43">
        <f>SUM(E16:E21)</f>
        <v>713615</v>
      </c>
      <c r="G22" s="43">
        <f>SUM(G16:G21)</f>
        <v>645099</v>
      </c>
    </row>
    <row r="23" spans="1:7" s="41" customFormat="1" ht="16.5">
      <c r="A23" s="40" t="s">
        <v>70</v>
      </c>
      <c r="B23" s="41" t="s">
        <v>71</v>
      </c>
      <c r="E23" s="42"/>
      <c r="G23" s="42"/>
    </row>
    <row r="24" spans="3:7" s="41" customFormat="1" ht="21.75" customHeight="1">
      <c r="C24" s="41" t="s">
        <v>72</v>
      </c>
      <c r="E24" s="42">
        <v>108881</v>
      </c>
      <c r="G24" s="42">
        <v>99297</v>
      </c>
    </row>
    <row r="25" spans="3:7" s="41" customFormat="1" ht="16.5">
      <c r="C25" s="41" t="s">
        <v>73</v>
      </c>
      <c r="E25" s="42">
        <v>32939</v>
      </c>
      <c r="G25" s="42">
        <v>28058</v>
      </c>
    </row>
    <row r="26" spans="3:7" s="41" customFormat="1" ht="16.5">
      <c r="C26" s="41" t="s">
        <v>74</v>
      </c>
      <c r="E26" s="42">
        <v>111066</v>
      </c>
      <c r="G26" s="42">
        <v>73050</v>
      </c>
    </row>
    <row r="27" spans="3:7" s="41" customFormat="1" ht="16.5">
      <c r="C27" s="41" t="s">
        <v>75</v>
      </c>
      <c r="E27" s="42">
        <v>29762</v>
      </c>
      <c r="G27" s="42">
        <v>11239</v>
      </c>
    </row>
    <row r="28" spans="3:7" s="41" customFormat="1" ht="16.5">
      <c r="C28" s="41" t="s">
        <v>112</v>
      </c>
      <c r="E28" s="42">
        <v>227</v>
      </c>
      <c r="G28" s="42">
        <v>26101</v>
      </c>
    </row>
    <row r="29" spans="5:7" s="41" customFormat="1" ht="24" customHeight="1">
      <c r="E29" s="43">
        <f>SUM(E24:E28)</f>
        <v>282875</v>
      </c>
      <c r="G29" s="43">
        <f>SUM(G24:G28)</f>
        <v>237745</v>
      </c>
    </row>
    <row r="30" spans="5:7" s="41" customFormat="1" ht="8.25" customHeight="1">
      <c r="E30" s="42"/>
      <c r="G30" s="44"/>
    </row>
    <row r="31" spans="1:7" s="41" customFormat="1" ht="16.5">
      <c r="A31" s="40" t="s">
        <v>76</v>
      </c>
      <c r="B31" s="41" t="s">
        <v>77</v>
      </c>
      <c r="E31" s="42">
        <f>+E22-E29</f>
        <v>430740</v>
      </c>
      <c r="G31" s="42">
        <v>407354</v>
      </c>
    </row>
    <row r="32" spans="1:7" s="41" customFormat="1" ht="9" customHeight="1">
      <c r="A32" s="40"/>
      <c r="E32" s="45"/>
      <c r="G32" s="45"/>
    </row>
    <row r="33" spans="1:7" s="41" customFormat="1" ht="9" customHeight="1">
      <c r="A33" s="40"/>
      <c r="E33" s="42"/>
      <c r="G33" s="42"/>
    </row>
    <row r="34" spans="5:7" s="41" customFormat="1" ht="16.5">
      <c r="E34" s="42">
        <f>E31+E13+E12+E10</f>
        <v>631824</v>
      </c>
      <c r="G34" s="42">
        <f>SUM(G10+G11+G12+G13+G31)</f>
        <v>574890</v>
      </c>
    </row>
    <row r="35" spans="5:7" s="41" customFormat="1" ht="8.25" customHeight="1" thickBot="1">
      <c r="E35" s="46"/>
      <c r="G35" s="46"/>
    </row>
    <row r="36" spans="1:7" s="41" customFormat="1" ht="17.25" thickTop="1">
      <c r="A36" s="40"/>
      <c r="E36" s="42"/>
      <c r="G36" s="42"/>
    </row>
    <row r="37" spans="1:7" s="41" customFormat="1" ht="16.5" customHeight="1">
      <c r="A37" s="40" t="s">
        <v>78</v>
      </c>
      <c r="B37" s="41" t="s">
        <v>80</v>
      </c>
      <c r="E37" s="42">
        <v>456556</v>
      </c>
      <c r="G37" s="42">
        <v>302100</v>
      </c>
    </row>
    <row r="38" spans="2:7" s="41" customFormat="1" ht="16.5">
      <c r="B38" s="41" t="s">
        <v>81</v>
      </c>
      <c r="E38" s="42"/>
      <c r="G38" s="42"/>
    </row>
    <row r="39" spans="3:7" s="41" customFormat="1" ht="16.5">
      <c r="C39" s="41" t="s">
        <v>82</v>
      </c>
      <c r="E39" s="42">
        <v>13</v>
      </c>
      <c r="G39" s="42">
        <v>54360</v>
      </c>
    </row>
    <row r="40" spans="3:7" s="41" customFormat="1" ht="16.5">
      <c r="C40" s="41" t="s">
        <v>83</v>
      </c>
      <c r="E40" s="42">
        <v>170127</v>
      </c>
      <c r="G40" s="42">
        <v>213293</v>
      </c>
    </row>
    <row r="41" spans="5:7" s="41" customFormat="1" ht="9" customHeight="1">
      <c r="E41" s="45"/>
      <c r="G41" s="45"/>
    </row>
    <row r="42" spans="2:7" s="41" customFormat="1" ht="18.75" customHeight="1">
      <c r="B42" s="41" t="s">
        <v>79</v>
      </c>
      <c r="E42" s="42">
        <f>SUM(E37:E40)</f>
        <v>626696</v>
      </c>
      <c r="G42" s="42">
        <f>SUM(G37:G40)</f>
        <v>569753</v>
      </c>
    </row>
    <row r="43" spans="5:7" s="41" customFormat="1" ht="16.5">
      <c r="E43" s="42"/>
      <c r="G43" s="42"/>
    </row>
    <row r="44" spans="1:7" s="41" customFormat="1" ht="16.5">
      <c r="A44" s="40" t="s">
        <v>84</v>
      </c>
      <c r="B44" s="41" t="s">
        <v>85</v>
      </c>
      <c r="E44" s="42">
        <v>2086</v>
      </c>
      <c r="G44" s="42">
        <v>2095</v>
      </c>
    </row>
    <row r="45" spans="1:7" s="41" customFormat="1" ht="16.5">
      <c r="A45" s="40" t="s">
        <v>86</v>
      </c>
      <c r="B45" s="41" t="s">
        <v>87</v>
      </c>
      <c r="E45" s="42">
        <v>1350</v>
      </c>
      <c r="G45" s="42">
        <v>1350</v>
      </c>
    </row>
    <row r="46" spans="1:7" s="41" customFormat="1" ht="16.5">
      <c r="A46" s="40" t="s">
        <v>88</v>
      </c>
      <c r="B46" s="41" t="s">
        <v>89</v>
      </c>
      <c r="E46" s="42">
        <v>1692</v>
      </c>
      <c r="G46" s="42">
        <v>1692</v>
      </c>
    </row>
    <row r="47" spans="5:7" s="41" customFormat="1" ht="23.25" customHeight="1" thickBot="1">
      <c r="E47" s="47">
        <f>SUM(E42+E44+E45+E46)</f>
        <v>631824</v>
      </c>
      <c r="G47" s="47">
        <f>SUM(G42+G44+G45+G46)</f>
        <v>574890</v>
      </c>
    </row>
    <row r="48" spans="5:7" s="41" customFormat="1" ht="8.25" customHeight="1" thickTop="1">
      <c r="E48" s="42"/>
      <c r="G48" s="42"/>
    </row>
    <row r="49" spans="1:7" s="41" customFormat="1" ht="16.5">
      <c r="A49" s="40" t="s">
        <v>90</v>
      </c>
      <c r="B49" s="41" t="s">
        <v>93</v>
      </c>
      <c r="E49" s="48">
        <f>+((E42-E13)/E37)*100</f>
        <v>137.16236343405848</v>
      </c>
      <c r="G49" s="48">
        <v>188.5</v>
      </c>
    </row>
    <row r="50" spans="5:7" s="41" customFormat="1" ht="9" customHeight="1">
      <c r="E50" s="45"/>
      <c r="G50" s="45"/>
    </row>
    <row r="51" spans="5:7" s="41" customFormat="1" ht="9" customHeight="1">
      <c r="E51" s="44"/>
      <c r="G51" s="44"/>
    </row>
    <row r="52" spans="5:7" s="41" customFormat="1" ht="6" customHeight="1">
      <c r="E52" s="44"/>
      <c r="G52" s="44"/>
    </row>
    <row r="53" spans="5:7" s="41" customFormat="1" ht="6" customHeight="1">
      <c r="E53" s="44"/>
      <c r="G53" s="44"/>
    </row>
    <row r="54" spans="1:7" ht="9" customHeight="1">
      <c r="A54" s="15"/>
      <c r="B54" s="15"/>
      <c r="C54" s="15"/>
      <c r="D54" s="15"/>
      <c r="E54" s="16"/>
      <c r="G54" s="16"/>
    </row>
    <row r="55" spans="1:7" ht="23.25" customHeight="1">
      <c r="A55" s="59" t="s">
        <v>110</v>
      </c>
      <c r="B55" s="59"/>
      <c r="C55" s="59"/>
      <c r="D55" s="59"/>
      <c r="E55" s="59"/>
      <c r="F55" s="59"/>
      <c r="G55" s="59"/>
    </row>
    <row r="56" spans="1:4" ht="15">
      <c r="A56" s="37"/>
      <c r="B56" s="37"/>
      <c r="C56" s="37"/>
      <c r="D56" s="37"/>
    </row>
    <row r="57" spans="1:4" ht="15">
      <c r="A57" s="37"/>
      <c r="B57" s="37"/>
      <c r="C57" s="37"/>
      <c r="D57" s="37"/>
    </row>
  </sheetData>
  <mergeCells count="1">
    <mergeCell ref="A55:G55"/>
  </mergeCells>
  <printOptions horizontalCentered="1"/>
  <pageMargins left="0.85" right="0.75" top="1.58" bottom="0.04" header="0.5" footer="0"/>
  <pageSetup horizontalDpi="600" verticalDpi="600" orientation="portrait" paperSize="5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 &amp; N Kenanga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 &amp; N Kenanga Bhd</dc:creator>
  <cp:keywords/>
  <dc:description/>
  <cp:lastModifiedBy>K &amp; N Kenanga Bhd</cp:lastModifiedBy>
  <cp:lastPrinted>2000-08-22T07:14:48Z</cp:lastPrinted>
  <dcterms:created xsi:type="dcterms:W3CDTF">1999-10-04T03:32:43Z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